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<sst xmlns="http://schemas.openxmlformats.org/spreadsheetml/2006/main" count="125" uniqueCount="98">
  <si>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</si>
  <si>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</si>
  <si>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</si>
  <si>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</si>
  <si>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</si>
  <si>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</si>
  <si>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</si>
  <si>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</si>
  <si>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</si>
  <si>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</si>
  <si>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</si>
  <si>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</si>
  <si>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</si>
  <si>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</si>
  <si>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</si>
  <si>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</si>
  <si>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</si>
  <si>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</si>
  <si>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</si>
  <si>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</si>
  <si>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</si>
  <si>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</si>
  <si>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</si>
  <si>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</si>
  <si>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</si>
  <si>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</si>
  <si>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</si>
  <si>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</si>
  <si>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</si>
  <si>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</si>
  <si>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</si>
  <si>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</si>
  <si>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</si>
  <si>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</si>
  <si>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</si>
  <si>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</si>
  <si>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</si>
  <si>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</si>
  <si>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</si>
  <si>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</si>
  <si>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</si>
  <si>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</si>
  <si>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</si>
  <si>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</si>
  <si>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</si>
  <si>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</si>
  <si>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</si>
  <si>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</si>
  <si>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</si>
  <si>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</si>
  <si>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</si>
  <si>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</si>
  <si>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</si>
  <si>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</si>
  <si>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</si>
  <si>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</si>
  <si>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</si>
  <si>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</si>
  <si>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</si>
  <si>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</si>
  <si>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</si>
  <si>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</si>
  <si>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</si>
  <si>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</si>
  <si>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</si>
  <si>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</si>
  <si>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</si>
  <si>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</si>
  <si>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</si>
  <si>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</si>
  <si>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</si>
  <si>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</si>
  <si>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</si>
  <si>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</si>
  <si>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</si>
  <si>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</si>
  <si>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</si>
  <si>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</si>
  <si>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</si>
  <si>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</si>
  <si>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</si>
  <si>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</si>
  <si>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</si>
  <si>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</si>
  <si>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</si>
  <si>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</si>
  <si>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</si>
  <si>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</si>
  <si>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</si>
  <si>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</si>
  <si>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(эр-телеком,ростелеком</t>
    </r>
    <r>
      <rPr>
        <sz val="10"/>
        <rFont val="Arial Cyr"/>
        <family val="0"/>
      </rPr>
      <t>)</t>
    </r>
  </si>
  <si>
    <t>Лампа</t>
  </si>
  <si>
    <t xml:space="preserve">3.  </t>
  </si>
  <si>
    <t>ост.на 01.07.</t>
  </si>
  <si>
    <t>июнь</t>
  </si>
  <si>
    <t xml:space="preserve">                    за  июнь  2013 г.</t>
  </si>
  <si>
    <t xml:space="preserve">Смена ламп (5шт) </t>
  </si>
  <si>
    <t>5шт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</si>
</sst>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F33" sqref="F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95</v>
      </c>
    </row>
    <row r="3" spans="2:13" ht="12.75">
      <c r="B3" s="1" t="s">
        <v>83</v>
      </c>
      <c r="C3" s="8" t="s">
        <v>94</v>
      </c>
      <c r="D3" s="1" t="s">
        <v>89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37624.91</v>
      </c>
      <c r="J16" s="15" t="s">
        <v>53</v>
      </c>
      <c r="K16" s="26" t="s">
        <v>54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42796.28</v>
      </c>
      <c r="J17" s="16" t="s">
        <v>55</v>
      </c>
      <c r="K17" s="18" t="s">
        <v>56</v>
      </c>
      <c r="L17" s="23">
        <v>3.21</v>
      </c>
      <c r="M17" s="33">
        <f t="shared" si="0"/>
        <v>344.20964819999995</v>
      </c>
    </row>
    <row r="18" spans="2:13" ht="12.75">
      <c r="B18" t="s">
        <v>11</v>
      </c>
      <c r="F18" s="9">
        <f>F17/F16</f>
        <v>1.1374453786068857</v>
      </c>
      <c r="J18" s="20"/>
      <c r="K18" s="27" t="s">
        <v>57</v>
      </c>
      <c r="L18" s="28">
        <f>SUM(L7:L17)</f>
        <v>11.21</v>
      </c>
      <c r="M18" s="34">
        <f>SUM(M7:M17)</f>
        <v>1202.0530082</v>
      </c>
    </row>
    <row r="19" spans="1:11" ht="12.75">
      <c r="A19" t="s">
        <v>90</v>
      </c>
      <c r="F19" s="5">
        <v>1008.46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43804.74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0.35</v>
      </c>
      <c r="M22" s="33">
        <f>L22*89.21*1.202*1.15</f>
        <v>43.16024404999999</v>
      </c>
    </row>
    <row r="23" spans="10:13" ht="12.75">
      <c r="J23" s="20">
        <v>2</v>
      </c>
      <c r="K23" s="20"/>
      <c r="L23" s="25"/>
      <c r="M23" s="33">
        <f aca="true" t="shared" si="1" ref="M23:M32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76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73</v>
      </c>
      <c r="F26" s="5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5960.71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3605.5800000000004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535</v>
      </c>
      <c r="C32" t="s">
        <v>20</v>
      </c>
      <c r="D32" s="5">
        <v>2.89</v>
      </c>
      <c r="E32" t="s">
        <v>17</v>
      </c>
      <c r="F32" s="5">
        <v>1546.15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1022</v>
      </c>
      <c r="C33" t="s">
        <v>16</v>
      </c>
      <c r="D33" s="5">
        <v>0.4</v>
      </c>
      <c r="E33" t="s">
        <v>17</v>
      </c>
      <c r="F33" s="11">
        <f>B33*D33</f>
        <v>408.8</v>
      </c>
      <c r="J33" s="20"/>
      <c r="K33" s="30" t="s">
        <v>57</v>
      </c>
      <c r="L33" s="28">
        <f>SUM(L22:L32)</f>
        <v>0.35</v>
      </c>
      <c r="M33" s="34">
        <f>SUM(M22:M32)</f>
        <v>43.16024404999999</v>
      </c>
    </row>
    <row r="34" spans="1:11" ht="12.75">
      <c r="A34" t="s">
        <v>88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5560.530000000001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150873</v>
      </c>
      <c r="D37">
        <v>219171.6</v>
      </c>
      <c r="E37">
        <v>3338.5</v>
      </c>
      <c r="F37" s="35">
        <f>C37/D37*E37</f>
        <v>2298.1513594827065</v>
      </c>
      <c r="J37" s="20">
        <v>1</v>
      </c>
      <c r="K37" s="20" t="s">
        <v>91</v>
      </c>
      <c r="L37" s="25" t="s">
        <v>97</v>
      </c>
      <c r="M37" s="25">
        <v>32.6</v>
      </c>
    </row>
    <row r="38" spans="1:13" ht="12.75">
      <c r="A38" t="s">
        <v>23</v>
      </c>
      <c r="C38">
        <v>78930</v>
      </c>
      <c r="D38">
        <v>219171.6</v>
      </c>
      <c r="E38">
        <v>3338.5</v>
      </c>
      <c r="F38" s="35">
        <f>C38/D38*E38</f>
        <v>1202.2899180368258</v>
      </c>
      <c r="J38" s="20">
        <v>2</v>
      </c>
      <c r="K38" s="20"/>
      <c r="L38" s="25"/>
      <c r="M38" s="25"/>
    </row>
    <row r="39" spans="1:13" ht="12.75">
      <c r="A39" t="s">
        <v>24</v>
      </c>
      <c r="F39" s="11">
        <f>M33</f>
        <v>43.16024404999999</v>
      </c>
      <c r="J39" s="20">
        <v>3</v>
      </c>
      <c r="K39" s="20"/>
      <c r="L39" s="25"/>
      <c r="M39" s="25"/>
    </row>
    <row r="40" spans="1:13" ht="12.75">
      <c r="A40" t="s">
        <v>71</v>
      </c>
      <c r="F40" s="5"/>
      <c r="J40" s="20">
        <v>4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v>0</v>
      </c>
      <c r="J41" s="20">
        <v>5</v>
      </c>
      <c r="K41" s="20"/>
      <c r="L41" s="25"/>
      <c r="M41" s="25"/>
    </row>
    <row r="42" spans="1:13" ht="12.75">
      <c r="A42" t="s">
        <v>25</v>
      </c>
      <c r="F42" s="11">
        <f>M50</f>
        <v>32.6</v>
      </c>
      <c r="J42" s="20">
        <v>6</v>
      </c>
      <c r="K42" s="20"/>
      <c r="L42" s="25"/>
      <c r="M42" s="25"/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0.08</v>
      </c>
      <c r="E45" t="s">
        <v>17</v>
      </c>
      <c r="F45" s="11">
        <f>B45*D45</f>
        <v>267.08</v>
      </c>
      <c r="J45" s="20">
        <v>9</v>
      </c>
      <c r="K45" s="20"/>
      <c r="L45" s="25"/>
      <c r="M45" s="25"/>
    </row>
    <row r="46" spans="1:13" ht="12.75">
      <c r="A46" s="45"/>
      <c r="B46" s="45"/>
      <c r="C46" s="45"/>
      <c r="D46" s="46"/>
      <c r="E46" s="45"/>
      <c r="F46" s="46">
        <v>0</v>
      </c>
      <c r="J46" s="20">
        <v>10</v>
      </c>
      <c r="K46" s="20"/>
      <c r="L46" s="25"/>
      <c r="M46" s="25"/>
    </row>
    <row r="47" spans="1:13" ht="12.75">
      <c r="A47" s="4" t="s">
        <v>78</v>
      </c>
      <c r="B47" s="10"/>
      <c r="C47" s="10"/>
      <c r="F47" s="32">
        <f>SUM(F37:F46)</f>
        <v>3843.2815215695323</v>
      </c>
      <c r="J47" s="20">
        <v>11</v>
      </c>
      <c r="K47" s="20"/>
      <c r="L47" s="25"/>
      <c r="M47" s="25"/>
    </row>
    <row r="48" spans="1:13" ht="12.75">
      <c r="A48" s="4" t="s">
        <v>79</v>
      </c>
      <c r="F48" s="5"/>
      <c r="J48" s="20">
        <v>12</v>
      </c>
      <c r="K48" s="20"/>
      <c r="L48" s="25"/>
      <c r="M48" s="25"/>
    </row>
    <row r="49" spans="1:13" ht="12.75">
      <c r="A49" t="s">
        <v>28</v>
      </c>
      <c r="B49">
        <v>3338.5</v>
      </c>
      <c r="C49" t="s">
        <v>66</v>
      </c>
      <c r="D49" s="5">
        <v>0.17</v>
      </c>
      <c r="E49" t="s">
        <v>17</v>
      </c>
      <c r="F49" s="11">
        <f>B49*D49</f>
        <v>567.5450000000001</v>
      </c>
      <c r="J49" s="20">
        <v>13</v>
      </c>
      <c r="K49" s="20"/>
      <c r="L49" s="25"/>
      <c r="M49" s="25"/>
    </row>
    <row r="50" spans="1:13" ht="12.75">
      <c r="A50" t="s">
        <v>29</v>
      </c>
      <c r="F50" s="5"/>
      <c r="J50" s="20"/>
      <c r="K50" s="20"/>
      <c r="L50" s="31" t="s">
        <v>64</v>
      </c>
      <c r="M50" s="34">
        <f>SUM(M37:M49)</f>
        <v>32.6</v>
      </c>
    </row>
    <row r="51" spans="1:6" ht="12.75">
      <c r="A51" s="7" t="s">
        <v>72</v>
      </c>
      <c r="F51" s="5"/>
    </row>
    <row r="52" spans="2:6" ht="12.75">
      <c r="B52">
        <v>3338.5</v>
      </c>
      <c r="C52" t="s">
        <v>16</v>
      </c>
      <c r="D52" s="11">
        <v>0.92</v>
      </c>
      <c r="E52" t="s">
        <v>17</v>
      </c>
      <c r="F52" s="11">
        <f>B52*D52</f>
        <v>3071.42</v>
      </c>
    </row>
    <row r="53" spans="1:6" ht="12.75">
      <c r="A53" s="4" t="s">
        <v>80</v>
      </c>
      <c r="F53" s="32">
        <f>F49+F52</f>
        <v>3638.965</v>
      </c>
    </row>
    <row r="54" ht="12.75">
      <c r="A54" s="4" t="s">
        <v>81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3338.5</v>
      </c>
      <c r="C56" t="s">
        <v>16</v>
      </c>
      <c r="D56" s="11">
        <v>2.06</v>
      </c>
      <c r="E56" t="s">
        <v>17</v>
      </c>
      <c r="F56" s="11">
        <f>B56*D56</f>
        <v>6877.31</v>
      </c>
    </row>
    <row r="57" spans="1:6" ht="12.75">
      <c r="A57" s="4" t="s">
        <v>82</v>
      </c>
      <c r="F57" s="8">
        <f>SUM(F56)</f>
        <v>6877.31</v>
      </c>
    </row>
    <row r="58" spans="1:6" ht="12.75">
      <c r="A58" s="1" t="s">
        <v>30</v>
      </c>
      <c r="B58" s="1"/>
      <c r="F58" s="32">
        <f>F28+F35+F47+F53+F57</f>
        <v>25880.796521569533</v>
      </c>
    </row>
    <row r="59" spans="1:6" ht="12.75">
      <c r="A59" s="1" t="s">
        <v>32</v>
      </c>
      <c r="B59" s="36">
        <v>0.008</v>
      </c>
      <c r="C59" s="1"/>
      <c r="D59" s="1"/>
      <c r="E59" s="1"/>
      <c r="F59" s="32">
        <f>F58*0.8%</f>
        <v>207.04637217255626</v>
      </c>
    </row>
    <row r="60" spans="1:6" ht="15">
      <c r="A60" s="12" t="s">
        <v>33</v>
      </c>
      <c r="B60" s="12"/>
      <c r="C60" s="12"/>
      <c r="D60" s="12"/>
      <c r="E60" s="12"/>
      <c r="F60" s="42">
        <f>F58+F59</f>
        <v>26087.84289374209</v>
      </c>
    </row>
    <row r="61" spans="2:6" ht="12.75">
      <c r="B61" s="37" t="s">
        <v>67</v>
      </c>
      <c r="C61" s="38" t="s">
        <v>68</v>
      </c>
      <c r="D61" s="22" t="s">
        <v>69</v>
      </c>
      <c r="E61" s="22" t="s">
        <v>70</v>
      </c>
      <c r="F61" s="41" t="s">
        <v>93</v>
      </c>
    </row>
    <row r="62" spans="1:6" ht="12.75">
      <c r="A62" s="13"/>
      <c r="B62" s="39">
        <v>41426</v>
      </c>
      <c r="C62" s="40">
        <v>-58565</v>
      </c>
      <c r="D62" s="43">
        <f>F20</f>
        <v>43804.74</v>
      </c>
      <c r="E62" s="43">
        <f>F60</f>
        <v>26087.84289374209</v>
      </c>
      <c r="F62" s="44">
        <f>C62+D62-E62</f>
        <v>-40848.10289374209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2013-09-01T15:17:14Z</dcterms:modified>
  <cp:category/>
  <cp:version/>
  <cp:contentType/>
  <cp:contentStatus/>
</cp:coreProperties>
</file>