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<sst xmlns="http://schemas.openxmlformats.org/spreadsheetml/2006/main" count="139" uniqueCount="112">
  <si>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</si>
  <si>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</si>
  <si>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</si>
  <si>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</si>
  <si>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</si>
  <si>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</si>
  <si>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</si>
  <si>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</si>
  <si>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</si>
  <si>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</si>
  <si>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</si>
  <si>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</si>
  <si>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</si>
  <si>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</si>
  <si>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</si>
  <si>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</si>
  <si>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</si>
  <si>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</si>
  <si>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</si>
  <si>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</si>
  <si>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</si>
  <si>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</si>
  <si>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</si>
  <si>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</si>
  <si>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</si>
  <si>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</si>
  <si>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</si>
  <si>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</si>
  <si>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</si>
  <si>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</si>
  <si>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</si>
  <si>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</si>
  <si>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</si>
  <si>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</si>
  <si>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</si>
  <si>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</si>
  <si>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</si>
  <si>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</si>
  <si>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</si>
  <si>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</si>
  <si>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</si>
  <si>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</si>
  <si>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</si>
  <si>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</si>
  <si>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</si>
  <si>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</si>
  <si>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</si>
  <si>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</si>
  <si>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</si>
  <si>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</si>
  <si>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</si>
  <si>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</si>
  <si>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</si>
  <si>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</si>
  <si>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</si>
  <si>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</si>
  <si>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</si>
  <si>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</si>
  <si>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</si>
  <si>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</si>
  <si>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</si>
  <si>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</si>
  <si>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</si>
  <si>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</si>
  <si>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</si>
  <si>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</si>
  <si>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</si>
  <si>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</si>
  <si>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</si>
  <si>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</si>
  <si>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</si>
  <si>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</si>
  <si>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</si>
  <si>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</si>
  <si>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</si>
  <si>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</si>
  <si>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</si>
  <si>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</si>
  <si>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</si>
  <si>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</si>
  <si>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</si>
  <si>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</si>
  <si>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</si>
  <si>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</si>
  <si>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</si>
  <si>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</si>
  <si>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</si>
  <si>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1.2 Аренда (Медиа-Маркет,интер-телеком)</t>
  </si>
  <si>
    <t>3.  Материалы</t>
  </si>
  <si>
    <t>Лампа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</si>
  <si>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</si>
  <si>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</si>
  <si>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</si>
  <si>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</si>
  <si>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</si>
  <si>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</si>
  <si>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</si>
  <si>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</si>
  <si>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1шт</t>
  </si>
  <si>
    <t>ост.на 01.05.</t>
  </si>
  <si>
    <t>апрель</t>
  </si>
  <si>
    <t xml:space="preserve">                    за апрель  2012 г.</t>
  </si>
  <si>
    <t>Прочистка канализации</t>
  </si>
  <si>
    <t>Установка заглушек (1шт) кв.14</t>
  </si>
  <si>
    <t>Заглушка</t>
  </si>
  <si>
    <t>Манжета</t>
  </si>
  <si>
    <t>Полмывка, опрессовка системы отопления</t>
  </si>
  <si>
    <t>Демонтаж, монтаж эл.узла (3шт)</t>
  </si>
  <si>
    <t>Изготовление досок объявлений (2шт)</t>
  </si>
  <si>
    <t>Смена ламп (10шт) п-д1,2</t>
  </si>
  <si>
    <t>10шт</t>
  </si>
  <si>
    <t>ООО ИТ "Техлифт"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</si>
</sst>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F38" sqref="F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101</v>
      </c>
    </row>
    <row r="3" spans="2:13" ht="12.75">
      <c r="B3" s="1" t="s">
        <v>85</v>
      </c>
      <c r="C3" s="8" t="s">
        <v>100</v>
      </c>
      <c r="D3" s="1" t="s">
        <v>90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92</v>
      </c>
      <c r="J7" s="15"/>
      <c r="K7" s="15" t="s">
        <v>44</v>
      </c>
      <c r="L7" s="21">
        <v>12</v>
      </c>
      <c r="M7" s="32">
        <f>L7*81.37*1.202</f>
        <v>1173.6808800000001</v>
      </c>
    </row>
    <row r="8" spans="1:13" ht="12.75">
      <c r="A8" t="s">
        <v>4</v>
      </c>
      <c r="E8">
        <v>1194.8</v>
      </c>
      <c r="F8" t="s">
        <v>92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92</v>
      </c>
      <c r="J10" s="16"/>
      <c r="K10" s="18" t="s">
        <v>49</v>
      </c>
      <c r="L10" s="23">
        <v>12</v>
      </c>
      <c r="M10" s="32">
        <f>L10*81.37*1.202</f>
        <v>1173.6808800000001</v>
      </c>
    </row>
    <row r="11" spans="1:13" ht="12.75">
      <c r="A11" t="s">
        <v>7</v>
      </c>
      <c r="E11">
        <v>4500</v>
      </c>
      <c r="F11" t="s">
        <v>92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92</v>
      </c>
      <c r="J12" s="16"/>
      <c r="K12" s="18" t="s">
        <v>48</v>
      </c>
      <c r="L12" s="23">
        <v>12</v>
      </c>
      <c r="M12" s="32">
        <f>L12*81.37*1.202</f>
        <v>1173.6808800000001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111715.05</v>
      </c>
      <c r="J16" s="15" t="s">
        <v>54</v>
      </c>
      <c r="K16" s="26" t="s">
        <v>55</v>
      </c>
      <c r="L16" s="21">
        <v>15</v>
      </c>
      <c r="M16" s="32">
        <f>L16*81.37*1.202</f>
        <v>1467.1011</v>
      </c>
    </row>
    <row r="17" spans="1:13" ht="12.75">
      <c r="A17" t="s">
        <v>11</v>
      </c>
      <c r="F17" s="5">
        <v>105639.71</v>
      </c>
      <c r="J17" s="16" t="s">
        <v>56</v>
      </c>
      <c r="K17" s="18" t="s">
        <v>57</v>
      </c>
      <c r="L17" s="23">
        <v>15.16</v>
      </c>
      <c r="M17" s="32">
        <f>L17*81.37*1.202</f>
        <v>1482.7501784</v>
      </c>
    </row>
    <row r="18" spans="2:13" ht="12.75">
      <c r="B18" t="s">
        <v>12</v>
      </c>
      <c r="F18" s="9">
        <f>F17/F16</f>
        <v>0.9456175331792807</v>
      </c>
      <c r="J18" s="20"/>
      <c r="K18" s="27" t="s">
        <v>58</v>
      </c>
      <c r="L18" s="28">
        <f>SUM(L7:L17)</f>
        <v>66.16</v>
      </c>
      <c r="M18" s="33">
        <f>SUM(M7:M17)</f>
        <v>6470.893918400001</v>
      </c>
    </row>
    <row r="19" spans="1:11" ht="12.75">
      <c r="A19" t="s">
        <v>87</v>
      </c>
      <c r="F19" s="5">
        <v>750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106389.71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102</v>
      </c>
      <c r="L22" s="25">
        <v>4.83</v>
      </c>
      <c r="M22" s="32">
        <f>L22*81.37*1.202</f>
        <v>472.4065542</v>
      </c>
    </row>
    <row r="23" spans="10:13" ht="12.75">
      <c r="J23" s="23">
        <v>2</v>
      </c>
      <c r="K23" s="35" t="s">
        <v>103</v>
      </c>
      <c r="L23" s="25">
        <v>1.12</v>
      </c>
      <c r="M23" s="32">
        <f aca="true" t="shared" si="0" ref="M23:M33">L23*81.37*1.202</f>
        <v>109.54354880000001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106</v>
      </c>
      <c r="L24" s="25">
        <v>244.7</v>
      </c>
      <c r="M24" s="32">
        <f t="shared" si="0"/>
        <v>23933.309278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 t="s">
        <v>107</v>
      </c>
      <c r="L25" s="25">
        <v>9.36</v>
      </c>
      <c r="M25" s="32">
        <f t="shared" si="0"/>
        <v>915.4710864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 t="s">
        <v>108</v>
      </c>
      <c r="L26" s="25">
        <v>3</v>
      </c>
      <c r="M26" s="32">
        <f t="shared" si="0"/>
        <v>293.42022000000003</v>
      </c>
    </row>
    <row r="27" spans="1:13" ht="12.75">
      <c r="A27" s="6" t="s">
        <v>88</v>
      </c>
      <c r="F27" s="11">
        <v>0</v>
      </c>
      <c r="J27" s="23">
        <v>6</v>
      </c>
      <c r="K27" s="35" t="s">
        <v>109</v>
      </c>
      <c r="L27" s="23">
        <v>0.7</v>
      </c>
      <c r="M27" s="32">
        <f t="shared" si="0"/>
        <v>68.46471799999999</v>
      </c>
    </row>
    <row r="28" spans="1:13" ht="12.75">
      <c r="A28" s="10" t="s">
        <v>32</v>
      </c>
      <c r="D28" s="5"/>
      <c r="F28" s="34">
        <f>F25+F26+F27</f>
        <v>18977.89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91</v>
      </c>
      <c r="C30" s="13"/>
      <c r="D30" s="48">
        <v>1.02</v>
      </c>
      <c r="E30" s="13" t="s">
        <v>18</v>
      </c>
      <c r="F30" s="11">
        <f>E7*D30</f>
        <v>10183.068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93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4248</v>
      </c>
      <c r="C32" t="s">
        <v>21</v>
      </c>
      <c r="D32" s="5">
        <v>2.73</v>
      </c>
      <c r="E32" t="s">
        <v>18</v>
      </c>
      <c r="F32" s="11">
        <v>11597.04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94</v>
      </c>
      <c r="B33">
        <v>1194.8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95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263.71</v>
      </c>
      <c r="M34" s="33">
        <f>SUM(M22:M33)</f>
        <v>25792.6154054</v>
      </c>
    </row>
    <row r="35" spans="1:11" ht="12.75">
      <c r="A35" s="10" t="s">
        <v>22</v>
      </c>
      <c r="B35" s="10"/>
      <c r="C35" s="10"/>
      <c r="F35" s="34">
        <f>SUM(F30:F34)</f>
        <v>21780.108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4359</v>
      </c>
      <c r="F37" s="5">
        <f>B37*D37</f>
        <v>17436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97</v>
      </c>
      <c r="B38" s="10" t="s">
        <v>111</v>
      </c>
      <c r="D38" s="5"/>
      <c r="F38" s="5">
        <v>14100</v>
      </c>
      <c r="J38" s="23">
        <v>1</v>
      </c>
      <c r="K38" s="35" t="s">
        <v>104</v>
      </c>
      <c r="L38" s="23" t="s">
        <v>98</v>
      </c>
      <c r="M38" s="23">
        <v>15</v>
      </c>
    </row>
    <row r="39" spans="1:13" ht="12.75">
      <c r="A39" s="10" t="s">
        <v>72</v>
      </c>
      <c r="F39" s="8">
        <f>SUM(F37+F38)</f>
        <v>31536</v>
      </c>
      <c r="J39" s="25">
        <v>2</v>
      </c>
      <c r="K39" s="39" t="s">
        <v>105</v>
      </c>
      <c r="L39" s="23" t="s">
        <v>98</v>
      </c>
      <c r="M39" s="23">
        <v>25</v>
      </c>
    </row>
    <row r="40" spans="1:13" ht="12.75">
      <c r="A40" s="4" t="s">
        <v>69</v>
      </c>
      <c r="B40" s="4"/>
      <c r="F40" s="5"/>
      <c r="J40" s="25">
        <v>3</v>
      </c>
      <c r="K40" s="39" t="s">
        <v>89</v>
      </c>
      <c r="L40" s="23" t="s">
        <v>110</v>
      </c>
      <c r="M40" s="23">
        <v>65.2</v>
      </c>
    </row>
    <row r="41" spans="1:13" ht="12.75">
      <c r="A41" t="s">
        <v>23</v>
      </c>
      <c r="C41">
        <v>138201</v>
      </c>
      <c r="D41">
        <v>219171.6</v>
      </c>
      <c r="E41">
        <v>9983.4</v>
      </c>
      <c r="F41" s="36">
        <f>C41/D41*E41</f>
        <v>6295.139805522248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142066</v>
      </c>
      <c r="D42">
        <v>219171.6</v>
      </c>
      <c r="E42">
        <v>9983.4</v>
      </c>
      <c r="F42" s="36">
        <f>C42/D42*E42</f>
        <v>6471.192911855368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25792.6154054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105.2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0.29</v>
      </c>
      <c r="E49" t="s">
        <v>18</v>
      </c>
      <c r="F49" s="11">
        <f>B49*D49</f>
        <v>2895.1859999999997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41559.33412277761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96</v>
      </c>
      <c r="D52" s="5">
        <v>0.17</v>
      </c>
      <c r="E52" t="s">
        <v>18</v>
      </c>
      <c r="F52" s="11">
        <f>B52*D52</f>
        <v>1697.178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105.2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0.63</v>
      </c>
      <c r="E55" t="s">
        <v>18</v>
      </c>
      <c r="F55" s="11">
        <f>B55*D55</f>
        <v>6289.5419999999995</v>
      </c>
      <c r="J55" s="46"/>
    </row>
    <row r="56" spans="1:10" ht="12.75">
      <c r="A56" s="10" t="s">
        <v>74</v>
      </c>
      <c r="F56" s="34">
        <f>F52+F55</f>
        <v>7986.719999999999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</v>
      </c>
      <c r="E59" t="s">
        <v>18</v>
      </c>
      <c r="F59" s="11">
        <f>B59*D59</f>
        <v>9983.4</v>
      </c>
      <c r="J59" s="46"/>
    </row>
    <row r="60" spans="1:6" ht="12.75">
      <c r="A60" s="10" t="s">
        <v>75</v>
      </c>
      <c r="F60" s="34">
        <f>SUM(F59)</f>
        <v>9983.4</v>
      </c>
    </row>
    <row r="61" spans="1:6" ht="12.75">
      <c r="A61" s="1" t="s">
        <v>31</v>
      </c>
      <c r="B61" s="1"/>
      <c r="F61" s="34">
        <f>F28+F35+F39+F50+F56+F60</f>
        <v>131823.4521227776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1054.5876169822209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132878.03973975984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99</v>
      </c>
    </row>
    <row r="65" spans="1:6" ht="12.75">
      <c r="A65" s="13"/>
      <c r="B65" s="42">
        <v>41000</v>
      </c>
      <c r="C65" s="43">
        <v>79389</v>
      </c>
      <c r="D65" s="47">
        <f>F20</f>
        <v>106389.71</v>
      </c>
      <c r="E65" s="47">
        <f>F63</f>
        <v>132878.03973975984</v>
      </c>
      <c r="F65" s="45">
        <f>C65+D65-E65</f>
        <v>52900.67026024018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2012-07-02T16:27:51Z</dcterms:modified>
  <cp:category/>
  <cp:version/>
  <cp:contentType/>
  <cp:contentStatus/>
</cp:coreProperties>
</file>