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<sst xmlns="http://schemas.openxmlformats.org/spreadsheetml/2006/main" count="129" uniqueCount="103">
  <si>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</si>
  <si>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</si>
  <si>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</si>
  <si>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</si>
  <si>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</si>
  <si>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</si>
  <si>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</si>
  <si>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</si>
  <si>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</si>
  <si>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</si>
  <si>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</si>
  <si>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</si>
  <si>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</si>
  <si>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</si>
  <si>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</si>
  <si>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</si>
  <si>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</si>
  <si>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</si>
  <si>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</si>
  <si>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</si>
  <si>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</si>
  <si>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</si>
  <si>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</si>
  <si>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</si>
  <si>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</si>
  <si>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</si>
  <si>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</si>
  <si>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</si>
  <si>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</si>
  <si>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</si>
  <si>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</si>
  <si>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</si>
  <si>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</si>
  <si>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</si>
  <si>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</si>
  <si>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</si>
  <si>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</si>
  <si>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</si>
  <si>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</si>
  <si>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</si>
  <si>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</si>
  <si>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</si>
  <si>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</si>
  <si>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</si>
  <si>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</si>
  <si>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</si>
  <si>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</si>
  <si>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</si>
  <si>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</si>
  <si>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</si>
  <si>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</si>
  <si>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</si>
  <si>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</si>
  <si>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</si>
  <si>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</si>
  <si>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</si>
  <si>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</si>
  <si>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</si>
  <si>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</si>
  <si>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</si>
  <si>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</si>
  <si>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</si>
  <si>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</si>
  <si>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</si>
  <si>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</si>
  <si>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</si>
  <si>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</si>
  <si>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</si>
  <si>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</si>
  <si>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</si>
  <si>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</si>
  <si>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</si>
  <si>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</si>
  <si>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</si>
  <si>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</si>
  <si>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</si>
  <si>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</si>
  <si>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</si>
  <si>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</si>
  <si>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</si>
  <si>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</si>
  <si>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</si>
  <si>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</si>
  <si>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</si>
  <si>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</si>
  <si>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1.2 Арендаторы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</si>
  <si>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</si>
  <si>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</si>
  <si>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</si>
  <si>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</si>
  <si>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</si>
  <si>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</si>
  <si>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ост.на 01.06.</t>
  </si>
  <si>
    <t>май</t>
  </si>
  <si>
    <t xml:space="preserve">                    за май  2012 г.</t>
  </si>
  <si>
    <t>3.  Премия за месячник</t>
  </si>
  <si>
    <t>Горгаз (техобслуживание и ремонт)</t>
  </si>
  <si>
    <t>Ремонт цоколя</t>
  </si>
  <si>
    <t>Цемент</t>
  </si>
  <si>
    <t>150кг</t>
  </si>
  <si>
    <t>Песок</t>
  </si>
  <si>
    <t>0,6кг</t>
  </si>
  <si>
    <t>Известь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</si>
</sst>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7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94</v>
      </c>
    </row>
    <row r="3" spans="2:13" ht="12.75">
      <c r="B3" s="1" t="s">
        <v>84</v>
      </c>
      <c r="C3" s="8" t="s">
        <v>93</v>
      </c>
      <c r="D3" s="1" t="s">
        <v>86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4</v>
      </c>
      <c r="M7" s="34">
        <f>L7*81.37*1.202</f>
        <v>391.22696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/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>L10*81.37*1.202</f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/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>L12*81.37*1.202</f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/>
    </row>
    <row r="15" spans="10:13" ht="12.75">
      <c r="J15" s="15" t="s">
        <v>58</v>
      </c>
      <c r="K15" s="26" t="s">
        <v>59</v>
      </c>
      <c r="L15" s="21">
        <v>0</v>
      </c>
      <c r="M15" s="34">
        <f>L15*81.37*1.202</f>
        <v>0</v>
      </c>
    </row>
    <row r="16" spans="1:13" ht="12.75">
      <c r="A16" s="2" t="s">
        <v>9</v>
      </c>
      <c r="F16" s="11">
        <v>16465.11</v>
      </c>
      <c r="J16" s="15" t="s">
        <v>60</v>
      </c>
      <c r="K16" s="26" t="s">
        <v>61</v>
      </c>
      <c r="L16" s="21">
        <v>4.09</v>
      </c>
      <c r="M16" s="34">
        <f>L16*81.37*1.202</f>
        <v>400.02956659999995</v>
      </c>
    </row>
    <row r="17" spans="1:13" ht="12.75">
      <c r="A17" t="s">
        <v>10</v>
      </c>
      <c r="F17" s="5">
        <v>15076.95</v>
      </c>
      <c r="J17" s="16" t="s">
        <v>62</v>
      </c>
      <c r="K17" s="18" t="s">
        <v>63</v>
      </c>
      <c r="L17" s="23">
        <v>0</v>
      </c>
      <c r="M17" s="34">
        <f>L17*81.37*1.202</f>
        <v>0</v>
      </c>
    </row>
    <row r="18" spans="2:13" ht="12.75">
      <c r="B18" t="s">
        <v>11</v>
      </c>
      <c r="F18" s="9">
        <f>F17/F16</f>
        <v>0.9156908153058194</v>
      </c>
      <c r="J18" s="20"/>
      <c r="K18" s="27" t="s">
        <v>64</v>
      </c>
      <c r="L18" s="28">
        <f>SUM(L7:L17)</f>
        <v>8.09</v>
      </c>
      <c r="M18" s="35">
        <f>SUM(M7:M17)</f>
        <v>791.2565265999999</v>
      </c>
    </row>
    <row r="19" spans="1:11" ht="12.75">
      <c r="A19" t="s">
        <v>85</v>
      </c>
      <c r="F19" s="5">
        <v>750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15826.95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72.38</v>
      </c>
      <c r="M22" s="34">
        <f>L22*81.37*1.202</f>
        <v>7079.2518412</v>
      </c>
    </row>
    <row r="23" spans="10:13" ht="12.75">
      <c r="J23" s="20">
        <v>2</v>
      </c>
      <c r="K23" s="20"/>
      <c r="L23" s="25"/>
      <c r="M23" s="34">
        <f aca="true" t="shared" si="0" ref="M23:M29">L23*81.37*1.202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15</v>
      </c>
      <c r="D25" t="s">
        <v>82</v>
      </c>
      <c r="F25" s="11">
        <v>5180.62</v>
      </c>
      <c r="J25" s="20">
        <v>4</v>
      </c>
      <c r="K25" s="20"/>
      <c r="L25" s="25"/>
      <c r="M25" s="34">
        <f t="shared" si="0"/>
        <v>0</v>
      </c>
    </row>
    <row r="26" spans="1:13" ht="12.75">
      <c r="A26" s="6" t="s">
        <v>18</v>
      </c>
      <c r="D26" t="s">
        <v>83</v>
      </c>
      <c r="F26" s="5">
        <v>862.07</v>
      </c>
      <c r="J26" s="20">
        <v>5</v>
      </c>
      <c r="K26" s="20"/>
      <c r="L26" s="25"/>
      <c r="M26" s="34">
        <f t="shared" si="0"/>
        <v>0</v>
      </c>
    </row>
    <row r="27" spans="1:13" ht="12.75">
      <c r="A27" s="6" t="s">
        <v>95</v>
      </c>
      <c r="F27" s="5">
        <v>691.15</v>
      </c>
      <c r="J27" s="20">
        <v>6</v>
      </c>
      <c r="K27" s="20"/>
      <c r="L27" s="25"/>
      <c r="M27" s="34">
        <f t="shared" si="0"/>
        <v>0</v>
      </c>
    </row>
    <row r="28" spans="1:13" ht="12.75">
      <c r="A28" s="4" t="s">
        <v>38</v>
      </c>
      <c r="F28" s="33">
        <f>F25+F26+F27</f>
        <v>6733.839999999999</v>
      </c>
      <c r="J28" s="20">
        <v>7</v>
      </c>
      <c r="K28" s="20"/>
      <c r="L28" s="25"/>
      <c r="M28" s="34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87</v>
      </c>
      <c r="D30" s="5">
        <v>0.92</v>
      </c>
      <c r="E30" t="s">
        <v>17</v>
      </c>
      <c r="F30" s="11">
        <f>E7*D30</f>
        <v>1447.712</v>
      </c>
      <c r="J30" s="20"/>
      <c r="K30" s="30" t="s">
        <v>64</v>
      </c>
      <c r="L30" s="28">
        <f>SUM(L22:L29)</f>
        <v>72.38</v>
      </c>
      <c r="M30" s="35">
        <f>SUM(M22:M29)</f>
        <v>7079.2518412</v>
      </c>
    </row>
    <row r="31" spans="1:11" ht="12.75">
      <c r="A31" t="s">
        <v>88</v>
      </c>
      <c r="K31" s="1" t="s">
        <v>68</v>
      </c>
    </row>
    <row r="32" spans="2:13" ht="12.75">
      <c r="B32">
        <f>F32/D32</f>
        <v>264</v>
      </c>
      <c r="C32" t="s">
        <v>20</v>
      </c>
      <c r="D32" s="5">
        <v>2.73</v>
      </c>
      <c r="E32" t="s">
        <v>17</v>
      </c>
      <c r="F32" s="5">
        <v>720.72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F34" s="5">
        <f>B34*D34</f>
        <v>0</v>
      </c>
      <c r="J34" s="23">
        <v>1</v>
      </c>
      <c r="K34" s="43" t="s">
        <v>98</v>
      </c>
      <c r="L34" s="23" t="s">
        <v>99</v>
      </c>
      <c r="M34" s="23">
        <v>7950</v>
      </c>
    </row>
    <row r="35" spans="1:13" ht="12.75">
      <c r="A35" s="4" t="s">
        <v>21</v>
      </c>
      <c r="B35" s="10"/>
      <c r="C35" s="10"/>
      <c r="F35" s="33">
        <f>SUM(F30:F34)</f>
        <v>2168.432</v>
      </c>
      <c r="J35" s="23">
        <v>2</v>
      </c>
      <c r="K35" s="43" t="s">
        <v>100</v>
      </c>
      <c r="L35" s="23" t="s">
        <v>101</v>
      </c>
      <c r="M35" s="23">
        <v>145.2</v>
      </c>
    </row>
    <row r="36" spans="1:13" ht="12.75">
      <c r="A36" s="4" t="s">
        <v>22</v>
      </c>
      <c r="B36" s="4"/>
      <c r="J36" s="23">
        <v>3</v>
      </c>
      <c r="K36" s="43" t="s">
        <v>102</v>
      </c>
      <c r="L36" s="23"/>
      <c r="M36" s="23">
        <v>947.44</v>
      </c>
    </row>
    <row r="37" spans="1:13" ht="12.75">
      <c r="A37" t="s">
        <v>23</v>
      </c>
      <c r="C37">
        <v>148471</v>
      </c>
      <c r="D37">
        <v>219171.6</v>
      </c>
      <c r="E37">
        <v>1537.6</v>
      </c>
      <c r="F37" s="36">
        <f>C37/D37*E37</f>
        <v>1041.5994116025981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112802</v>
      </c>
      <c r="D38">
        <v>219171.6</v>
      </c>
      <c r="E38">
        <v>1537.6</v>
      </c>
      <c r="F38" s="36">
        <f>C38/D38*E38</f>
        <v>791.363275168863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7079.2518412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9042.64</v>
      </c>
      <c r="J42" s="20"/>
      <c r="K42" s="20"/>
      <c r="L42" s="31" t="s">
        <v>71</v>
      </c>
      <c r="M42" s="35">
        <f>SUM(M34:M41)</f>
        <v>9042.64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0.31</v>
      </c>
      <c r="E45" t="s">
        <v>17</v>
      </c>
      <c r="F45" s="11">
        <f>B45*D45</f>
        <v>487.816</v>
      </c>
    </row>
    <row r="46" spans="1:6" ht="12.75">
      <c r="A46" t="s">
        <v>96</v>
      </c>
      <c r="D46" s="11"/>
      <c r="F46" s="11">
        <v>2880</v>
      </c>
    </row>
    <row r="47" spans="1:6" ht="12.75">
      <c r="A47" s="4" t="s">
        <v>29</v>
      </c>
      <c r="B47" s="10"/>
      <c r="C47" s="10"/>
      <c r="F47" s="33">
        <f>SUM(F37:F46)</f>
        <v>21322.67052797146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0.23</v>
      </c>
      <c r="E49" t="s">
        <v>17</v>
      </c>
      <c r="F49" s="11">
        <f>B49*D49</f>
        <v>361.928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0.74</v>
      </c>
      <c r="E52" t="s">
        <v>17</v>
      </c>
      <c r="F52" s="11">
        <f>B52*D52</f>
        <v>1164.464</v>
      </c>
    </row>
    <row r="53" spans="1:6" ht="12.75">
      <c r="A53" s="4" t="s">
        <v>33</v>
      </c>
      <c r="F53" s="33">
        <f>F49+F52</f>
        <v>1526.3919999999998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1.56</v>
      </c>
      <c r="E56" t="s">
        <v>17</v>
      </c>
      <c r="F56" s="11">
        <f>B56*D56</f>
        <v>2454.816</v>
      </c>
      <c r="G56" s="7"/>
      <c r="H56" s="7"/>
    </row>
    <row r="57" spans="1:6" ht="12.75">
      <c r="A57" s="4" t="s">
        <v>36</v>
      </c>
      <c r="F57" s="33">
        <f>SUM(F56)</f>
        <v>2454.816</v>
      </c>
    </row>
    <row r="58" spans="1:6" ht="12.75">
      <c r="A58" s="1" t="s">
        <v>37</v>
      </c>
      <c r="B58" s="1"/>
      <c r="F58" s="8">
        <f>F28+F35+F47+F53+F57</f>
        <v>34206.150527971455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273.6492042237716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34479.79973219523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92</v>
      </c>
    </row>
    <row r="62" spans="1:6" ht="12.75">
      <c r="A62" s="13"/>
      <c r="B62" s="40">
        <v>41030</v>
      </c>
      <c r="C62" s="41">
        <v>-125178</v>
      </c>
      <c r="D62" s="45">
        <f>F20</f>
        <v>15826.95</v>
      </c>
      <c r="E62" s="45">
        <f>F60</f>
        <v>34479.79973219523</v>
      </c>
      <c r="F62" s="46">
        <f>C62+D62-E62</f>
        <v>-143830.84973219523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2012-07-22T11:28:03Z</dcterms:modified>
  <cp:category/>
  <cp:version/>
  <cp:contentType/>
  <cp:contentStatus/>
</cp:coreProperties>
</file>