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<sst xmlns="http://schemas.openxmlformats.org/spreadsheetml/2006/main" count="190" uniqueCount="152">
  <si>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</si>
  <si>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</si>
  <si>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</si>
  <si>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</si>
  <si>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</si>
  <si>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</si>
  <si>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</si>
  <si>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</si>
  <si>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</si>
  <si>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</si>
  <si>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</si>
  <si>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</si>
  <si>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</si>
  <si>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</si>
  <si>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</si>
  <si>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</si>
  <si>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</si>
  <si>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</si>
  <si>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</si>
  <si>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</si>
  <si>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</si>
  <si>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</si>
  <si>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</si>
  <si>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</si>
  <si>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</si>
  <si>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</si>
  <si>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</si>
  <si>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</si>
  <si>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</si>
  <si>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</si>
  <si>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</si>
  <si>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</si>
  <si>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</si>
  <si>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</si>
  <si>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</si>
  <si>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</si>
  <si>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</si>
  <si>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</si>
  <si>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</si>
  <si>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</si>
  <si>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</si>
  <si>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</si>
  <si>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</si>
  <si>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</si>
  <si>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</si>
  <si>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</si>
  <si>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</si>
  <si>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</si>
  <si>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</si>
  <si>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</si>
  <si>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</si>
  <si>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</si>
  <si>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</si>
  <si>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</si>
  <si>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</si>
  <si>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</si>
  <si>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</si>
  <si>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</si>
  <si>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</si>
  <si>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</si>
  <si>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</si>
  <si>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</si>
  <si>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</si>
  <si>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</si>
  <si>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</si>
  <si>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</si>
  <si>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</si>
  <si>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</si>
  <si>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</si>
  <si>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</si>
  <si>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</si>
  <si>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</si>
  <si>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</si>
  <si>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</si>
  <si>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</si>
  <si>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</si>
  <si>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</si>
  <si>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</si>
  <si>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</si>
  <si>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</si>
  <si>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</si>
  <si>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</si>
  <si>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</si>
  <si>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</si>
  <si>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</si>
  <si>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</si>
  <si>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</si>
  <si>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</si>
  <si>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</si>
  <si>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</si>
  <si>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</si>
  <si>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Заглушка</t>
  </si>
  <si>
    <t>Вентиль Д 25</t>
  </si>
  <si>
    <t>4шт</t>
  </si>
  <si>
    <t>Вентиль Д 15</t>
  </si>
  <si>
    <t>2шт</t>
  </si>
  <si>
    <t>ост.на 01.01</t>
  </si>
  <si>
    <t>декабрь</t>
  </si>
  <si>
    <t xml:space="preserve">                    за декабрь 2012 г. г.</t>
  </si>
  <si>
    <r>
      <t xml:space="preserve">1.2 Аренда (Спарк,ростелеком, </t>
    </r>
    <r>
      <rPr>
        <sz val="10"/>
        <color indexed="10"/>
        <rFont val="Arial Cyr"/>
        <family val="0"/>
      </rPr>
      <t>комстар-регион-год</t>
    </r>
    <r>
      <rPr>
        <sz val="10"/>
        <rFont val="Arial Cyr"/>
        <family val="0"/>
      </rPr>
      <t>)</t>
    </r>
  </si>
  <si>
    <t>3. Материалы</t>
  </si>
  <si>
    <t>Смена вентиля Д 20 (шт) т.п.</t>
  </si>
  <si>
    <t>Смена вентиля Д 15 (1шт) т.п.</t>
  </si>
  <si>
    <t>Вентиль Д 20</t>
  </si>
  <si>
    <t>9шт</t>
  </si>
  <si>
    <t>1шт</t>
  </si>
  <si>
    <t>Смена сгона Д 20 (6шт) т.п.</t>
  </si>
  <si>
    <t>Сгон Д 20</t>
  </si>
  <si>
    <t>6шт</t>
  </si>
  <si>
    <t>Смена вентиля Д 25 (2шт) т.п.</t>
  </si>
  <si>
    <t>Снятие параметров с РМПТС</t>
  </si>
  <si>
    <t>Установка хомута Д 57, 76 (2шт)</t>
  </si>
  <si>
    <t>Хомут</t>
  </si>
  <si>
    <t>Установка фланцев Д 89 (4шт) т.п.</t>
  </si>
  <si>
    <t>Фланец Д 89</t>
  </si>
  <si>
    <t>Болт, гайка</t>
  </si>
  <si>
    <t>16шт</t>
  </si>
  <si>
    <t>Прокладка</t>
  </si>
  <si>
    <t>Лист металл.</t>
  </si>
  <si>
    <t>8кг</t>
  </si>
  <si>
    <t>Смена задвижки Д 80 (1шт) т.п.</t>
  </si>
  <si>
    <t>Задвижка Д 80</t>
  </si>
  <si>
    <t>Ремонт грязевика (1шт) т.п.</t>
  </si>
  <si>
    <t>Демонтаж. Монтаж эл.узла (изгот.и установка сопла)</t>
  </si>
  <si>
    <t>Болт, гайка, прокладка</t>
  </si>
  <si>
    <t>Установка заглушки (6шт) т.п.</t>
  </si>
  <si>
    <t>Смена труб Д 57 (16мп) т.п.</t>
  </si>
  <si>
    <t>Труба Д 57</t>
  </si>
  <si>
    <t>16мп</t>
  </si>
  <si>
    <t>Смена труб Д 25 (6мп) т.п.</t>
  </si>
  <si>
    <t>Труба Д 25</t>
  </si>
  <si>
    <t>6мп</t>
  </si>
  <si>
    <t>Смена ламп (19шт)  п-д 1,2,3,4, т.п.</t>
  </si>
  <si>
    <t>19шт</t>
  </si>
  <si>
    <t>Эл.провод</t>
  </si>
  <si>
    <t>Смена розетки (1шт) т.п.</t>
  </si>
  <si>
    <t>Розетка</t>
  </si>
  <si>
    <t>Смена патрона (4шт) т.п.</t>
  </si>
  <si>
    <t>Патрон</t>
  </si>
  <si>
    <t>Демонтаж, монтаж радиатора (2шт) п-д2,4</t>
  </si>
  <si>
    <t>Радиатор</t>
  </si>
  <si>
    <t>Диск</t>
  </si>
  <si>
    <t>Цанга</t>
  </si>
  <si>
    <t>8шт</t>
  </si>
  <si>
    <t>Пробка радиаторная</t>
  </si>
  <si>
    <t>Труба м/пл Д 20</t>
  </si>
  <si>
    <t>4мп</t>
  </si>
  <si>
    <t>Ремонт эл.щита (4шт) п-д1,2,3,4;</t>
  </si>
  <si>
    <t>Плавный спуск</t>
  </si>
  <si>
    <t>Смена эл.провода (156мп) т.п.</t>
  </si>
  <si>
    <t>Смена выключателя (1шт) п-д3</t>
  </si>
  <si>
    <t>Выключатель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</si>
</sst>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40">
      <selection activeCell="J71" sqref="J71:M7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83</v>
      </c>
      <c r="C3" s="8" t="s">
        <v>97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3163.7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820.7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591.1</v>
      </c>
      <c r="F10" t="s">
        <v>72</v>
      </c>
      <c r="J10" s="16"/>
      <c r="K10" s="18" t="s">
        <v>54</v>
      </c>
      <c r="L10" s="23">
        <v>4</v>
      </c>
      <c r="M10" s="33">
        <f t="shared" si="0"/>
        <v>428.92168</v>
      </c>
    </row>
    <row r="11" spans="1:13" ht="12.75">
      <c r="A11" t="s">
        <v>6</v>
      </c>
      <c r="E11">
        <v>4498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345.5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37000.13</v>
      </c>
      <c r="J16" s="15" t="s">
        <v>59</v>
      </c>
      <c r="K16" s="26" t="s">
        <v>60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37888.24</v>
      </c>
      <c r="J17" s="16" t="s">
        <v>61</v>
      </c>
      <c r="K17" s="18" t="s">
        <v>62</v>
      </c>
      <c r="L17" s="23">
        <v>3.17</v>
      </c>
      <c r="M17" s="33">
        <f t="shared" si="0"/>
        <v>339.9204313999999</v>
      </c>
    </row>
    <row r="18" spans="2:13" ht="12.75">
      <c r="B18" t="s">
        <v>11</v>
      </c>
      <c r="F18" s="9">
        <f>F17/F16</f>
        <v>1.0240028886384993</v>
      </c>
      <c r="J18" s="20"/>
      <c r="K18" s="27" t="s">
        <v>63</v>
      </c>
      <c r="L18" s="28">
        <f>SUM(L7:L17)</f>
        <v>14.17</v>
      </c>
      <c r="M18" s="34">
        <f>SUM(M7:M17)</f>
        <v>1519.4550513999998</v>
      </c>
    </row>
    <row r="19" spans="1:11" ht="12.75">
      <c r="A19" t="s">
        <v>99</v>
      </c>
      <c r="F19" s="5">
        <v>974.92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38863.159999999996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101</v>
      </c>
      <c r="L22" s="25">
        <v>7.29</v>
      </c>
      <c r="M22" s="33">
        <f>L22*89.21*1.202*1.15</f>
        <v>898.9662260699998</v>
      </c>
    </row>
    <row r="23" spans="10:13" ht="12.75">
      <c r="J23" s="20">
        <v>2</v>
      </c>
      <c r="K23" s="20" t="s">
        <v>102</v>
      </c>
      <c r="L23" s="25">
        <v>0.81</v>
      </c>
      <c r="M23" s="33">
        <f aca="true" t="shared" si="1" ref="M23:M41">L23*89.21*1.202*1.15</f>
        <v>99.88513622999997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106</v>
      </c>
      <c r="L24" s="25">
        <v>1.68</v>
      </c>
      <c r="M24" s="33">
        <f t="shared" si="1"/>
        <v>207.16917143999996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109</v>
      </c>
      <c r="L25" s="25">
        <v>2.06</v>
      </c>
      <c r="M25" s="33">
        <f t="shared" si="1"/>
        <v>254.02886497999995</v>
      </c>
    </row>
    <row r="26" spans="1:13" ht="12.75">
      <c r="A26" s="6" t="s">
        <v>18</v>
      </c>
      <c r="D26" t="s">
        <v>82</v>
      </c>
      <c r="F26" s="11">
        <v>1913.58</v>
      </c>
      <c r="J26" s="20">
        <v>5</v>
      </c>
      <c r="K26" s="20" t="s">
        <v>110</v>
      </c>
      <c r="L26" s="25">
        <v>4</v>
      </c>
      <c r="M26" s="33">
        <f t="shared" si="1"/>
        <v>493.25993199999994</v>
      </c>
    </row>
    <row r="27" spans="1:13" ht="12.75">
      <c r="A27" s="6" t="s">
        <v>100</v>
      </c>
      <c r="F27" s="11">
        <v>1360.39</v>
      </c>
      <c r="J27" s="20">
        <v>6</v>
      </c>
      <c r="K27" s="20" t="s">
        <v>111</v>
      </c>
      <c r="L27" s="25">
        <v>1.2</v>
      </c>
      <c r="M27" s="33">
        <f t="shared" si="1"/>
        <v>147.97797959999997</v>
      </c>
    </row>
    <row r="28" spans="1:13" ht="12.75">
      <c r="A28" s="4" t="s">
        <v>37</v>
      </c>
      <c r="F28" s="32">
        <f>F25+F26+F27</f>
        <v>9055.59</v>
      </c>
      <c r="J28" s="20">
        <v>7</v>
      </c>
      <c r="K28" s="20" t="s">
        <v>113</v>
      </c>
      <c r="L28" s="25">
        <v>5.84</v>
      </c>
      <c r="M28" s="33">
        <f t="shared" si="1"/>
        <v>720.15950072</v>
      </c>
    </row>
    <row r="29" spans="1:13" ht="12.75">
      <c r="A29" s="4" t="s">
        <v>19</v>
      </c>
      <c r="J29" s="20">
        <v>8</v>
      </c>
      <c r="K29" s="20" t="s">
        <v>120</v>
      </c>
      <c r="L29" s="25">
        <v>4.22</v>
      </c>
      <c r="M29" s="33">
        <f t="shared" si="1"/>
        <v>520.3892282599999</v>
      </c>
    </row>
    <row r="30" spans="1:13" ht="12.75">
      <c r="A30" t="s">
        <v>86</v>
      </c>
      <c r="C30" s="13"/>
      <c r="D30" s="45">
        <v>1.03</v>
      </c>
      <c r="E30" s="13" t="s">
        <v>17</v>
      </c>
      <c r="F30" s="11">
        <f>E7*D30</f>
        <v>3258.611</v>
      </c>
      <c r="J30" s="20">
        <v>9</v>
      </c>
      <c r="K30" s="20" t="s">
        <v>122</v>
      </c>
      <c r="L30" s="25">
        <v>4</v>
      </c>
      <c r="M30" s="33">
        <f t="shared" si="1"/>
        <v>493.25993199999994</v>
      </c>
    </row>
    <row r="31" spans="1:13" ht="12.75">
      <c r="A31" t="s">
        <v>87</v>
      </c>
      <c r="J31" s="20">
        <v>10</v>
      </c>
      <c r="K31" s="20" t="s">
        <v>123</v>
      </c>
      <c r="L31" s="25">
        <v>3.13</v>
      </c>
      <c r="M31" s="33">
        <f t="shared" si="1"/>
        <v>385.9758967899999</v>
      </c>
    </row>
    <row r="32" spans="2:13" ht="12.75">
      <c r="B32">
        <f>F32/D32</f>
        <v>619</v>
      </c>
      <c r="C32" t="s">
        <v>20</v>
      </c>
      <c r="D32" s="5">
        <v>2.89</v>
      </c>
      <c r="E32" t="s">
        <v>17</v>
      </c>
      <c r="F32" s="5">
        <v>1788.91</v>
      </c>
      <c r="J32" s="20">
        <v>11</v>
      </c>
      <c r="K32" s="20" t="s">
        <v>125</v>
      </c>
      <c r="L32" s="25">
        <v>6.72</v>
      </c>
      <c r="M32" s="33">
        <f t="shared" si="1"/>
        <v>828.6766857599998</v>
      </c>
    </row>
    <row r="33" spans="1:13" ht="12.75">
      <c r="A33" t="s">
        <v>88</v>
      </c>
      <c r="J33" s="20">
        <v>12</v>
      </c>
      <c r="K33" s="20" t="s">
        <v>126</v>
      </c>
      <c r="L33" s="25">
        <v>21.58</v>
      </c>
      <c r="M33" s="33">
        <f t="shared" si="1"/>
        <v>2661.137333139999</v>
      </c>
    </row>
    <row r="34" spans="2:13" ht="12.75">
      <c r="B34">
        <v>820.7</v>
      </c>
      <c r="C34" t="s">
        <v>16</v>
      </c>
      <c r="D34" s="5">
        <v>0.4</v>
      </c>
      <c r="E34" t="s">
        <v>17</v>
      </c>
      <c r="F34" s="11">
        <f>B34*D34</f>
        <v>328.28000000000003</v>
      </c>
      <c r="J34" s="20">
        <v>13</v>
      </c>
      <c r="K34" s="20" t="s">
        <v>129</v>
      </c>
      <c r="L34" s="25">
        <v>5.69</v>
      </c>
      <c r="M34" s="33">
        <f t="shared" si="1"/>
        <v>701.6622532699998</v>
      </c>
    </row>
    <row r="35" spans="1:13" ht="12.75">
      <c r="A35" t="s">
        <v>89</v>
      </c>
      <c r="D35" s="5">
        <v>0</v>
      </c>
      <c r="E35" t="s">
        <v>17</v>
      </c>
      <c r="F35" s="11">
        <f>B35*D35</f>
        <v>0</v>
      </c>
      <c r="J35" s="20">
        <v>14</v>
      </c>
      <c r="K35" s="20" t="s">
        <v>132</v>
      </c>
      <c r="L35" s="25">
        <v>1.33</v>
      </c>
      <c r="M35" s="33">
        <f t="shared" si="1"/>
        <v>164.00892738999997</v>
      </c>
    </row>
    <row r="36" spans="6:13" ht="12.75">
      <c r="F36" s="5">
        <v>0</v>
      </c>
      <c r="J36" s="20">
        <v>15</v>
      </c>
      <c r="K36" s="20" t="s">
        <v>149</v>
      </c>
      <c r="L36" s="25">
        <v>29.64</v>
      </c>
      <c r="M36" s="33">
        <f t="shared" si="1"/>
        <v>3655.0560961199994</v>
      </c>
    </row>
    <row r="37" spans="1:13" ht="12.75">
      <c r="A37" s="4" t="s">
        <v>21</v>
      </c>
      <c r="B37" s="10"/>
      <c r="C37" s="10"/>
      <c r="F37" s="32">
        <f>SUM(F30:F36)</f>
        <v>5375.8009999999995</v>
      </c>
      <c r="J37" s="20">
        <v>16</v>
      </c>
      <c r="K37" s="20" t="s">
        <v>135</v>
      </c>
      <c r="L37" s="25">
        <v>0.24</v>
      </c>
      <c r="M37" s="33">
        <f t="shared" si="1"/>
        <v>29.595595919999994</v>
      </c>
    </row>
    <row r="38" spans="1:13" ht="12.75">
      <c r="A38" s="4" t="s">
        <v>22</v>
      </c>
      <c r="B38" s="4"/>
      <c r="J38" s="20">
        <v>17</v>
      </c>
      <c r="K38" s="20" t="s">
        <v>137</v>
      </c>
      <c r="L38" s="25">
        <v>1.56</v>
      </c>
      <c r="M38" s="33">
        <f t="shared" si="1"/>
        <v>192.37137347999996</v>
      </c>
    </row>
    <row r="39" spans="1:13" ht="12.75">
      <c r="A39" t="s">
        <v>23</v>
      </c>
      <c r="C39">
        <v>155270</v>
      </c>
      <c r="D39">
        <v>219171.6</v>
      </c>
      <c r="E39">
        <v>3163.7</v>
      </c>
      <c r="F39" s="35">
        <f>C39/D39*E39</f>
        <v>2241.2926629180056</v>
      </c>
      <c r="J39" s="20">
        <v>18</v>
      </c>
      <c r="K39" s="20" t="s">
        <v>139</v>
      </c>
      <c r="L39" s="25">
        <v>4.08</v>
      </c>
      <c r="M39" s="33">
        <f t="shared" si="1"/>
        <v>503.1251306399999</v>
      </c>
    </row>
    <row r="40" spans="1:13" ht="12.75">
      <c r="A40" t="s">
        <v>24</v>
      </c>
      <c r="C40">
        <v>105245</v>
      </c>
      <c r="D40">
        <v>219171.6</v>
      </c>
      <c r="E40">
        <v>3163.7</v>
      </c>
      <c r="F40" s="35">
        <f>C40/D40*E40</f>
        <v>1519.1913847414535</v>
      </c>
      <c r="J40" s="20">
        <v>19</v>
      </c>
      <c r="K40" s="20" t="s">
        <v>147</v>
      </c>
      <c r="L40" s="25">
        <v>19.32</v>
      </c>
      <c r="M40" s="33">
        <f t="shared" si="1"/>
        <v>2382.4454715599995</v>
      </c>
    </row>
    <row r="41" spans="1:13" ht="12.75">
      <c r="A41" t="s">
        <v>25</v>
      </c>
      <c r="F41" s="11">
        <f>M42</f>
        <v>15368.746331289996</v>
      </c>
      <c r="J41" s="20">
        <v>20</v>
      </c>
      <c r="K41" s="20" t="s">
        <v>150</v>
      </c>
      <c r="L41" s="25">
        <v>0.24</v>
      </c>
      <c r="M41" s="33">
        <f t="shared" si="1"/>
        <v>29.595595919999994</v>
      </c>
    </row>
    <row r="42" spans="1:13" ht="12.75">
      <c r="A42" t="s">
        <v>79</v>
      </c>
      <c r="F42" s="5"/>
      <c r="J42" s="20"/>
      <c r="K42" s="30" t="s">
        <v>63</v>
      </c>
      <c r="L42" s="28">
        <f>SUM(L22:L41)</f>
        <v>124.62999999999998</v>
      </c>
      <c r="M42" s="34">
        <f>SUM(M22:M41)</f>
        <v>15368.746331289996</v>
      </c>
    </row>
    <row r="43" spans="2:11" ht="12.75">
      <c r="B43">
        <v>3163.7</v>
      </c>
      <c r="C43" t="s">
        <v>16</v>
      </c>
      <c r="D43" s="5"/>
      <c r="F43" s="11">
        <v>0</v>
      </c>
      <c r="K43" s="1" t="s">
        <v>67</v>
      </c>
    </row>
    <row r="44" spans="1:13" ht="12.75">
      <c r="A44" t="s">
        <v>26</v>
      </c>
      <c r="F44" s="5">
        <f>M71</f>
        <v>25527.48</v>
      </c>
      <c r="J44" s="22" t="s">
        <v>40</v>
      </c>
      <c r="K44" s="22"/>
      <c r="L44" s="22" t="s">
        <v>68</v>
      </c>
      <c r="M44" s="22" t="s">
        <v>46</v>
      </c>
    </row>
    <row r="45" spans="1:13" ht="12.75">
      <c r="A45" t="s">
        <v>27</v>
      </c>
      <c r="F45" s="5"/>
      <c r="J45" s="23" t="s">
        <v>41</v>
      </c>
      <c r="K45" s="23" t="s">
        <v>42</v>
      </c>
      <c r="L45" s="23"/>
      <c r="M45" s="23" t="s">
        <v>69</v>
      </c>
    </row>
    <row r="46" spans="1:13" ht="12.75">
      <c r="A46" t="s">
        <v>28</v>
      </c>
      <c r="F46" s="5"/>
      <c r="J46" s="20">
        <v>1</v>
      </c>
      <c r="K46" s="20" t="s">
        <v>103</v>
      </c>
      <c r="L46" s="25" t="s">
        <v>104</v>
      </c>
      <c r="M46" s="25">
        <v>1530</v>
      </c>
    </row>
    <row r="47" spans="2:13" ht="12.75">
      <c r="B47">
        <v>3163.7</v>
      </c>
      <c r="C47" t="s">
        <v>16</v>
      </c>
      <c r="D47" s="11">
        <v>0.25</v>
      </c>
      <c r="E47" t="s">
        <v>17</v>
      </c>
      <c r="F47" s="11">
        <f>B47*D47</f>
        <v>790.925</v>
      </c>
      <c r="J47" s="20">
        <v>2</v>
      </c>
      <c r="K47" s="20" t="s">
        <v>94</v>
      </c>
      <c r="L47" s="25" t="s">
        <v>105</v>
      </c>
      <c r="M47" s="25">
        <v>145</v>
      </c>
    </row>
    <row r="48" spans="1:13" ht="12.75">
      <c r="A48" s="4" t="s">
        <v>29</v>
      </c>
      <c r="B48" s="10"/>
      <c r="C48" s="10"/>
      <c r="F48" s="32">
        <f>SUM(F39:F47)</f>
        <v>45447.63537894946</v>
      </c>
      <c r="J48" s="20">
        <v>3</v>
      </c>
      <c r="K48" s="20" t="s">
        <v>107</v>
      </c>
      <c r="L48" s="25" t="s">
        <v>108</v>
      </c>
      <c r="M48" s="25">
        <v>180</v>
      </c>
    </row>
    <row r="49" spans="1:13" ht="12.75">
      <c r="A49" s="4" t="s">
        <v>30</v>
      </c>
      <c r="J49" s="20">
        <v>4</v>
      </c>
      <c r="K49" s="20" t="s">
        <v>92</v>
      </c>
      <c r="L49" s="25" t="s">
        <v>95</v>
      </c>
      <c r="M49" s="25">
        <v>460</v>
      </c>
    </row>
    <row r="50" spans="1:13" ht="12.75">
      <c r="A50" t="s">
        <v>31</v>
      </c>
      <c r="B50">
        <v>3163.7</v>
      </c>
      <c r="C50" t="s">
        <v>72</v>
      </c>
      <c r="D50" s="5">
        <v>0.2</v>
      </c>
      <c r="E50" t="s">
        <v>17</v>
      </c>
      <c r="F50" s="11">
        <f>B50*D50</f>
        <v>632.74</v>
      </c>
      <c r="J50" s="20">
        <v>5</v>
      </c>
      <c r="K50" s="20" t="s">
        <v>112</v>
      </c>
      <c r="L50" s="25" t="s">
        <v>95</v>
      </c>
      <c r="M50" s="25">
        <v>140</v>
      </c>
    </row>
    <row r="51" spans="1:13" ht="12.75">
      <c r="A51" t="s">
        <v>32</v>
      </c>
      <c r="F51" s="5"/>
      <c r="J51" s="20">
        <v>7</v>
      </c>
      <c r="K51" s="20" t="s">
        <v>114</v>
      </c>
      <c r="L51" s="25" t="s">
        <v>93</v>
      </c>
      <c r="M51" s="25">
        <v>3220</v>
      </c>
    </row>
    <row r="52" spans="1:13" ht="12.75">
      <c r="A52" s="7" t="s">
        <v>80</v>
      </c>
      <c r="F52" s="5"/>
      <c r="J52" s="20">
        <v>8</v>
      </c>
      <c r="K52" s="20" t="s">
        <v>115</v>
      </c>
      <c r="L52" s="25" t="s">
        <v>116</v>
      </c>
      <c r="M52" s="25">
        <v>304</v>
      </c>
    </row>
    <row r="53" spans="2:13" ht="12.75">
      <c r="B53">
        <v>3163.7</v>
      </c>
      <c r="C53" t="s">
        <v>16</v>
      </c>
      <c r="D53" s="11">
        <v>0.71</v>
      </c>
      <c r="E53" t="s">
        <v>17</v>
      </c>
      <c r="F53" s="11">
        <f>B53*D53</f>
        <v>2246.227</v>
      </c>
      <c r="J53" s="20">
        <v>9</v>
      </c>
      <c r="K53" s="20" t="s">
        <v>117</v>
      </c>
      <c r="L53" s="25" t="s">
        <v>93</v>
      </c>
      <c r="M53" s="25">
        <v>60</v>
      </c>
    </row>
    <row r="54" spans="1:13" ht="12.75">
      <c r="A54" s="4" t="s">
        <v>33</v>
      </c>
      <c r="F54" s="32">
        <f>F50+F53</f>
        <v>2878.9669999999996</v>
      </c>
      <c r="J54" s="20">
        <v>10</v>
      </c>
      <c r="K54" s="20" t="s">
        <v>118</v>
      </c>
      <c r="L54" s="25" t="s">
        <v>119</v>
      </c>
      <c r="M54" s="25">
        <v>368</v>
      </c>
    </row>
    <row r="55" spans="1:13" ht="12.75">
      <c r="A55" s="4" t="s">
        <v>34</v>
      </c>
      <c r="J55" s="20">
        <v>11</v>
      </c>
      <c r="K55" s="20" t="s">
        <v>121</v>
      </c>
      <c r="L55" s="25" t="s">
        <v>105</v>
      </c>
      <c r="M55" s="25">
        <v>3900</v>
      </c>
    </row>
    <row r="56" spans="1:13" ht="12.75">
      <c r="A56" s="7" t="s">
        <v>84</v>
      </c>
      <c r="B56" s="7"/>
      <c r="C56" s="7"/>
      <c r="D56" s="7"/>
      <c r="E56" s="7"/>
      <c r="F56" s="7"/>
      <c r="J56" s="20">
        <v>12</v>
      </c>
      <c r="K56" s="20" t="s">
        <v>124</v>
      </c>
      <c r="L56" s="25"/>
      <c r="M56" s="25">
        <v>121</v>
      </c>
    </row>
    <row r="57" spans="2:13" ht="12.75">
      <c r="B57">
        <v>3163.7</v>
      </c>
      <c r="C57" t="s">
        <v>16</v>
      </c>
      <c r="D57" s="11">
        <v>1.72</v>
      </c>
      <c r="E57" t="s">
        <v>17</v>
      </c>
      <c r="F57" s="11">
        <f>B57*D57</f>
        <v>5441.563999999999</v>
      </c>
      <c r="J57" s="20">
        <v>13</v>
      </c>
      <c r="K57" s="20" t="s">
        <v>91</v>
      </c>
      <c r="L57" s="25" t="s">
        <v>108</v>
      </c>
      <c r="M57" s="25">
        <v>180</v>
      </c>
    </row>
    <row r="58" spans="1:13" ht="12.75">
      <c r="A58" s="4" t="s">
        <v>35</v>
      </c>
      <c r="F58" s="32">
        <f>SUM(F57)</f>
        <v>5441.563999999999</v>
      </c>
      <c r="J58" s="20">
        <v>14</v>
      </c>
      <c r="K58" s="20" t="s">
        <v>127</v>
      </c>
      <c r="L58" s="25" t="s">
        <v>128</v>
      </c>
      <c r="M58" s="25">
        <v>4160</v>
      </c>
    </row>
    <row r="59" spans="1:13" ht="12.75">
      <c r="A59" s="1" t="s">
        <v>36</v>
      </c>
      <c r="B59" s="1"/>
      <c r="F59" s="32">
        <f>F28+F37+F48+F54+F58</f>
        <v>68199.55737894947</v>
      </c>
      <c r="J59" s="20">
        <v>15</v>
      </c>
      <c r="K59" s="20" t="s">
        <v>130</v>
      </c>
      <c r="L59" s="25" t="s">
        <v>131</v>
      </c>
      <c r="M59" s="25">
        <v>522</v>
      </c>
    </row>
    <row r="60" spans="1:13" ht="12.75">
      <c r="A60" s="1" t="s">
        <v>38</v>
      </c>
      <c r="B60" s="36">
        <v>0.008</v>
      </c>
      <c r="C60" s="1"/>
      <c r="D60" s="1"/>
      <c r="E60" s="1"/>
      <c r="F60" s="32">
        <f>F59*0.8%</f>
        <v>545.5964590315957</v>
      </c>
      <c r="J60" s="20">
        <v>16</v>
      </c>
      <c r="K60" s="20" t="s">
        <v>90</v>
      </c>
      <c r="L60" s="25" t="s">
        <v>133</v>
      </c>
      <c r="M60" s="25">
        <v>123.88</v>
      </c>
    </row>
    <row r="61" spans="1:13" ht="15">
      <c r="A61" s="12" t="s">
        <v>39</v>
      </c>
      <c r="B61" s="12"/>
      <c r="C61" s="12"/>
      <c r="D61" s="12"/>
      <c r="E61" s="12"/>
      <c r="F61" s="42">
        <f>F59+F60</f>
        <v>68745.15383798107</v>
      </c>
      <c r="J61" s="20">
        <v>17</v>
      </c>
      <c r="K61" s="20" t="s">
        <v>134</v>
      </c>
      <c r="L61" s="25">
        <v>156</v>
      </c>
      <c r="M61" s="25">
        <v>795.6</v>
      </c>
    </row>
    <row r="62" spans="2:13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96</v>
      </c>
      <c r="J62" s="20">
        <v>18</v>
      </c>
      <c r="K62" s="20" t="s">
        <v>136</v>
      </c>
      <c r="L62" s="25" t="s">
        <v>105</v>
      </c>
      <c r="M62" s="25">
        <v>35</v>
      </c>
    </row>
    <row r="63" spans="1:13" ht="12.75">
      <c r="A63" s="13"/>
      <c r="B63" s="39">
        <v>41609</v>
      </c>
      <c r="C63" s="40">
        <v>111718</v>
      </c>
      <c r="D63" s="43">
        <f>F20</f>
        <v>38863.159999999996</v>
      </c>
      <c r="E63" s="43">
        <f>F61</f>
        <v>68745.15383798107</v>
      </c>
      <c r="F63" s="44">
        <f>C63+D63-E63</f>
        <v>81836.00616201894</v>
      </c>
      <c r="J63" s="20">
        <v>19</v>
      </c>
      <c r="K63" s="20" t="s">
        <v>138</v>
      </c>
      <c r="L63" s="25" t="s">
        <v>93</v>
      </c>
      <c r="M63" s="25">
        <v>64</v>
      </c>
    </row>
    <row r="64" spans="10:13" ht="12.75">
      <c r="J64" s="20">
        <v>20</v>
      </c>
      <c r="K64" s="20" t="s">
        <v>140</v>
      </c>
      <c r="L64" s="25" t="s">
        <v>95</v>
      </c>
      <c r="M64" s="25">
        <v>7250</v>
      </c>
    </row>
    <row r="65" spans="10:13" ht="12.75">
      <c r="J65" s="20">
        <v>21</v>
      </c>
      <c r="K65" s="20" t="s">
        <v>141</v>
      </c>
      <c r="L65" s="25" t="s">
        <v>95</v>
      </c>
      <c r="M65" s="25">
        <v>34</v>
      </c>
    </row>
    <row r="66" spans="10:13" ht="12.75">
      <c r="J66" s="20">
        <v>22</v>
      </c>
      <c r="K66" s="20" t="s">
        <v>142</v>
      </c>
      <c r="L66" s="25" t="s">
        <v>143</v>
      </c>
      <c r="M66" s="25">
        <v>640</v>
      </c>
    </row>
    <row r="67" spans="10:13" ht="12.75">
      <c r="J67" s="20">
        <v>23</v>
      </c>
      <c r="K67" s="20" t="s">
        <v>144</v>
      </c>
      <c r="L67" s="25" t="s">
        <v>93</v>
      </c>
      <c r="M67" s="25">
        <v>100</v>
      </c>
    </row>
    <row r="68" spans="10:13" ht="12.75">
      <c r="J68" s="20">
        <v>24</v>
      </c>
      <c r="K68" s="20" t="s">
        <v>145</v>
      </c>
      <c r="L68" s="25" t="s">
        <v>146</v>
      </c>
      <c r="M68" s="25">
        <v>160</v>
      </c>
    </row>
    <row r="69" spans="10:13" ht="12.75">
      <c r="J69" s="20">
        <v>25</v>
      </c>
      <c r="K69" s="20" t="s">
        <v>148</v>
      </c>
      <c r="L69" s="25" t="s">
        <v>93</v>
      </c>
      <c r="M69" s="25">
        <v>1000</v>
      </c>
    </row>
    <row r="70" spans="10:13" ht="12.75">
      <c r="J70" s="20">
        <v>26</v>
      </c>
      <c r="K70" s="20" t="s">
        <v>151</v>
      </c>
      <c r="L70" s="25" t="s">
        <v>105</v>
      </c>
      <c r="M70" s="25">
        <v>35</v>
      </c>
    </row>
    <row r="71" spans="10:13" ht="12.75">
      <c r="J71" s="20"/>
      <c r="K71" s="20"/>
      <c r="L71" s="31" t="s">
        <v>70</v>
      </c>
      <c r="M71" s="28">
        <f>SUM(M46:M70)</f>
        <v>25527.48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2011-12-20T10:42:29Z</cp:lastPrinted>
  <dcterms:created xsi:type="dcterms:W3CDTF">2008-08-18T07:30:19Z</dcterms:created>
  <dcterms:modified xsi:type="dcterms:W3CDTF">2013-03-02T10:45:25Z</dcterms:modified>
  <cp:category/>
  <cp:version/>
  <cp:contentType/>
  <cp:contentStatus/>
</cp:coreProperties>
</file>