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<sst xmlns="http://schemas.openxmlformats.org/spreadsheetml/2006/main" count="148" uniqueCount="118">
  <si>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</si>
  <si>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</si>
  <si>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</si>
  <si>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</si>
  <si>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</si>
  <si>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</si>
  <si>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</si>
  <si>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</si>
  <si>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</si>
  <si>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</si>
  <si>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</si>
  <si>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</si>
  <si>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</si>
  <si>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</si>
  <si>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</si>
  <si>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</si>
  <si>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</si>
  <si>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</si>
  <si>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</si>
  <si>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</si>
  <si>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</si>
  <si>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</si>
  <si>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</si>
  <si>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</si>
  <si>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</si>
  <si>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</si>
  <si>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</si>
  <si>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</si>
  <si>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</si>
  <si>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</si>
  <si>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</si>
  <si>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</si>
  <si>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</si>
  <si>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</si>
  <si>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</si>
  <si>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</si>
  <si>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</si>
  <si>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</si>
  <si>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</si>
  <si>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</si>
  <si>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</si>
  <si>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</si>
  <si>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</si>
  <si>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</si>
  <si>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</si>
  <si>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</si>
  <si>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</si>
  <si>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</si>
  <si>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</si>
  <si>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</si>
  <si>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</si>
  <si>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</si>
  <si>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</si>
  <si>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</si>
  <si>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</si>
  <si>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</si>
  <si>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</si>
  <si>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</si>
  <si>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</si>
  <si>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</si>
  <si>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</si>
  <si>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</si>
  <si>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</si>
  <si>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</si>
  <si>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</si>
  <si>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</si>
  <si>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</si>
  <si>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</si>
  <si>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</si>
  <si>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</si>
  <si>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</si>
  <si>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</si>
  <si>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</si>
  <si>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</si>
  <si>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</si>
  <si>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</si>
  <si>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</si>
  <si>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</si>
  <si>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</si>
  <si>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</si>
  <si>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</si>
  <si>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</si>
  <si>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</si>
  <si>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</si>
  <si>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</si>
  <si>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</si>
  <si>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</si>
  <si>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</si>
  <si>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</si>
  <si>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</si>
  <si>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</si>
  <si>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(Интер-телеком,ростелеком)</t>
  </si>
  <si>
    <t xml:space="preserve">3.  </t>
  </si>
  <si>
    <t>3шт</t>
  </si>
  <si>
    <t>1шт</t>
  </si>
  <si>
    <t>ост.на 01.09</t>
  </si>
  <si>
    <t>август</t>
  </si>
  <si>
    <t xml:space="preserve">                    за август  2012 г. г.</t>
  </si>
  <si>
    <t>Смена водосточных труб (работа по договору) смета пр.</t>
  </si>
  <si>
    <t>Прочистка канализации кв.5</t>
  </si>
  <si>
    <t>Смена вентиля Д 15 (2шт) кв.31</t>
  </si>
  <si>
    <t>Вентиль Д 15</t>
  </si>
  <si>
    <t>2шт</t>
  </si>
  <si>
    <t xml:space="preserve">Муфта </t>
  </si>
  <si>
    <t>Тройник</t>
  </si>
  <si>
    <t>Труба Д 20 м/пл</t>
  </si>
  <si>
    <t>1мп</t>
  </si>
  <si>
    <t>Смена труб Д 20 м/пл (1мп) кв.31</t>
  </si>
  <si>
    <t>Смена канал-х труб Д 50 ПВЗ (2мп) кв.31</t>
  </si>
  <si>
    <t>Труба Д 50 ПВХ</t>
  </si>
  <si>
    <t>2мп</t>
  </si>
  <si>
    <t>Тройник 50</t>
  </si>
  <si>
    <t>Манжета</t>
  </si>
  <si>
    <t>Снятие заглушек, заполнение системы водой</t>
  </si>
  <si>
    <t>Смена ламп (3шт)</t>
  </si>
  <si>
    <t>Лампа</t>
  </si>
  <si>
    <t>Смена выключателя 91шт) п-д4</t>
  </si>
  <si>
    <t>Выключатель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</si>
</sst>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29272.03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28231.85</v>
      </c>
      <c r="J17" s="16" t="s">
        <v>61</v>
      </c>
      <c r="K17" s="18" t="s">
        <v>62</v>
      </c>
      <c r="L17" s="23">
        <v>6.05</v>
      </c>
      <c r="M17" s="33">
        <f>L17*81.37*1.202</f>
        <v>591.730777</v>
      </c>
    </row>
    <row r="18" spans="2:13" ht="12.75">
      <c r="B18" t="s">
        <v>11</v>
      </c>
      <c r="F18" s="9">
        <f>F17/F16</f>
        <v>0.9644650541831229</v>
      </c>
      <c r="J18" s="20"/>
      <c r="K18" s="27" t="s">
        <v>63</v>
      </c>
      <c r="L18" s="28">
        <f>SUM(L7:L17)</f>
        <v>14.05</v>
      </c>
      <c r="M18" s="34">
        <f>SUM(M7:M17)</f>
        <v>1374.1846970000001</v>
      </c>
    </row>
    <row r="19" spans="1:11" ht="12.75">
      <c r="A19" t="s">
        <v>91</v>
      </c>
      <c r="F19" s="5">
        <v>826.92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29058.769999999997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/>
      <c r="M22" s="33">
        <v>6144.73</v>
      </c>
    </row>
    <row r="23" spans="10:13" ht="12.75">
      <c r="J23" s="20">
        <v>2</v>
      </c>
      <c r="K23" s="20" t="s">
        <v>99</v>
      </c>
      <c r="L23" s="25">
        <v>4.83</v>
      </c>
      <c r="M23" s="33">
        <f aca="true" t="shared" si="0" ref="M23:M33">L23*81.37*1.202*1.15</f>
        <v>543.26753733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1.62</v>
      </c>
      <c r="M24" s="33">
        <f t="shared" si="0"/>
        <v>182.21395662</v>
      </c>
    </row>
    <row r="25" spans="1:13" ht="12.75">
      <c r="A25" t="s">
        <v>15</v>
      </c>
      <c r="D25" t="s">
        <v>80</v>
      </c>
      <c r="F25" s="11">
        <v>3626.43</v>
      </c>
      <c r="J25" s="20">
        <v>4</v>
      </c>
      <c r="K25" s="20" t="s">
        <v>107</v>
      </c>
      <c r="L25" s="25">
        <v>1.55</v>
      </c>
      <c r="M25" s="33">
        <f t="shared" si="0"/>
        <v>174.34051405</v>
      </c>
    </row>
    <row r="26" spans="1:13" ht="12.75">
      <c r="A26" s="6" t="s">
        <v>18</v>
      </c>
      <c r="D26" t="s">
        <v>81</v>
      </c>
      <c r="F26" s="5">
        <v>2586.22</v>
      </c>
      <c r="J26" s="20">
        <v>5</v>
      </c>
      <c r="K26" s="20" t="s">
        <v>108</v>
      </c>
      <c r="L26" s="25">
        <v>1.17</v>
      </c>
      <c r="M26" s="33">
        <f t="shared" si="0"/>
        <v>131.59896866999998</v>
      </c>
    </row>
    <row r="27" spans="1:13" ht="12.75">
      <c r="A27" s="6" t="s">
        <v>92</v>
      </c>
      <c r="F27" s="5">
        <v>0</v>
      </c>
      <c r="J27" s="20">
        <v>6</v>
      </c>
      <c r="K27" s="20" t="s">
        <v>113</v>
      </c>
      <c r="L27" s="25">
        <v>11</v>
      </c>
      <c r="M27" s="33">
        <f t="shared" si="0"/>
        <v>1237.255261</v>
      </c>
    </row>
    <row r="28" spans="1:13" ht="12.75">
      <c r="A28" s="4" t="s">
        <v>37</v>
      </c>
      <c r="F28" s="32">
        <f>F25+F26+F27</f>
        <v>6212.65</v>
      </c>
      <c r="J28" s="20">
        <v>7</v>
      </c>
      <c r="K28" s="20" t="s">
        <v>114</v>
      </c>
      <c r="L28" s="25">
        <v>0.21</v>
      </c>
      <c r="M28" s="33">
        <f t="shared" si="0"/>
        <v>23.62032771</v>
      </c>
    </row>
    <row r="29" spans="1:13" ht="12.75">
      <c r="A29" s="4" t="s">
        <v>19</v>
      </c>
      <c r="J29" s="20">
        <v>8</v>
      </c>
      <c r="K29" s="20" t="s">
        <v>116</v>
      </c>
      <c r="L29" s="25">
        <v>0.24</v>
      </c>
      <c r="M29" s="33">
        <f t="shared" si="0"/>
        <v>26.994660239999998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2628.616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610</v>
      </c>
      <c r="C32" t="s">
        <v>20</v>
      </c>
      <c r="D32" s="5">
        <v>2.89</v>
      </c>
      <c r="E32" t="s">
        <v>17</v>
      </c>
      <c r="F32" s="5">
        <v>1762.9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20.62</v>
      </c>
      <c r="M34" s="34">
        <f>SUM(M22:M33)</f>
        <v>8464.02122562</v>
      </c>
    </row>
    <row r="35" spans="1:11" ht="12.75">
      <c r="A35" s="4" t="s">
        <v>21</v>
      </c>
      <c r="B35" s="10"/>
      <c r="C35" s="10"/>
      <c r="F35" s="32">
        <f>SUM(F30:F34)</f>
        <v>4391.516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143189</v>
      </c>
      <c r="D37">
        <v>219171.6</v>
      </c>
      <c r="E37">
        <v>2796.4</v>
      </c>
      <c r="F37" s="35">
        <f>C37/D37*E37</f>
        <v>1826.9416274736327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107658</v>
      </c>
      <c r="D38">
        <v>219171.6</v>
      </c>
      <c r="E38">
        <v>2796.4</v>
      </c>
      <c r="F38" s="35">
        <f>C38/D38*E38</f>
        <v>1373.6032916673512</v>
      </c>
      <c r="J38" s="20">
        <v>1</v>
      </c>
      <c r="K38" s="20" t="s">
        <v>101</v>
      </c>
      <c r="L38" s="25" t="s">
        <v>102</v>
      </c>
      <c r="M38" s="25">
        <v>270</v>
      </c>
    </row>
    <row r="39" spans="1:13" ht="12.75">
      <c r="A39" t="s">
        <v>25</v>
      </c>
      <c r="F39" s="11">
        <f>M34</f>
        <v>8464.02122562</v>
      </c>
      <c r="J39" s="20">
        <v>2</v>
      </c>
      <c r="K39" s="20" t="s">
        <v>103</v>
      </c>
      <c r="L39" s="25" t="s">
        <v>93</v>
      </c>
      <c r="M39" s="25">
        <v>165</v>
      </c>
    </row>
    <row r="40" spans="1:13" ht="12.75">
      <c r="A40" t="s">
        <v>79</v>
      </c>
      <c r="F40" s="5"/>
      <c r="J40" s="20">
        <v>3</v>
      </c>
      <c r="K40" s="20" t="s">
        <v>104</v>
      </c>
      <c r="L40" s="25" t="s">
        <v>102</v>
      </c>
      <c r="M40" s="25">
        <v>26</v>
      </c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 t="s">
        <v>105</v>
      </c>
      <c r="L41" s="25" t="s">
        <v>106</v>
      </c>
      <c r="M41" s="25">
        <v>95</v>
      </c>
    </row>
    <row r="42" spans="1:13" ht="12.75">
      <c r="A42" t="s">
        <v>26</v>
      </c>
      <c r="F42" s="5">
        <f>M54</f>
        <v>807.56</v>
      </c>
      <c r="J42" s="20">
        <v>5</v>
      </c>
      <c r="K42" s="20" t="s">
        <v>109</v>
      </c>
      <c r="L42" s="25" t="s">
        <v>110</v>
      </c>
      <c r="M42" s="25">
        <v>120</v>
      </c>
    </row>
    <row r="43" spans="1:13" ht="12.75">
      <c r="A43" t="s">
        <v>27</v>
      </c>
      <c r="F43" s="5"/>
      <c r="J43" s="20">
        <v>6</v>
      </c>
      <c r="K43" s="20" t="s">
        <v>111</v>
      </c>
      <c r="L43" s="25" t="s">
        <v>102</v>
      </c>
      <c r="M43" s="25">
        <v>60</v>
      </c>
    </row>
    <row r="44" spans="1:13" ht="12.75">
      <c r="A44" t="s">
        <v>28</v>
      </c>
      <c r="F44" s="5"/>
      <c r="J44" s="20">
        <v>7</v>
      </c>
      <c r="K44" s="20" t="s">
        <v>112</v>
      </c>
      <c r="L44" s="25" t="s">
        <v>94</v>
      </c>
      <c r="M44" s="25">
        <v>20</v>
      </c>
    </row>
    <row r="45" spans="2:13" ht="12.75">
      <c r="B45">
        <v>2796.4</v>
      </c>
      <c r="C45" t="s">
        <v>16</v>
      </c>
      <c r="D45" s="11">
        <v>0.21</v>
      </c>
      <c r="E45" t="s">
        <v>17</v>
      </c>
      <c r="F45" s="11">
        <f>B45*D45</f>
        <v>587.244</v>
      </c>
      <c r="J45" s="20">
        <v>8</v>
      </c>
      <c r="K45" s="20" t="s">
        <v>115</v>
      </c>
      <c r="L45" s="25" t="s">
        <v>93</v>
      </c>
      <c r="M45" s="25">
        <v>19.56</v>
      </c>
    </row>
    <row r="46" spans="1:13" ht="12.75">
      <c r="A46" s="4" t="s">
        <v>29</v>
      </c>
      <c r="B46" s="4"/>
      <c r="C46" s="10"/>
      <c r="F46" s="32">
        <f>SUM(F37:F45)</f>
        <v>13059.370144760984</v>
      </c>
      <c r="J46" s="20">
        <v>9</v>
      </c>
      <c r="K46" s="20" t="s">
        <v>117</v>
      </c>
      <c r="L46" s="25" t="s">
        <v>94</v>
      </c>
      <c r="M46" s="25">
        <v>32</v>
      </c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45">
        <v>0.13</v>
      </c>
      <c r="E48" s="7"/>
      <c r="F48" s="11">
        <f>B48*D48</f>
        <v>363.53200000000004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2796.4</v>
      </c>
      <c r="C51" t="s">
        <v>16</v>
      </c>
      <c r="D51" s="11">
        <v>0.61</v>
      </c>
      <c r="E51" t="s">
        <v>17</v>
      </c>
      <c r="F51" s="11">
        <f>B51*D51</f>
        <v>1705.804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2069.3360000000002</v>
      </c>
      <c r="J52" s="20">
        <v>15</v>
      </c>
      <c r="K52" s="20"/>
      <c r="L52" s="25"/>
      <c r="M52" s="25"/>
    </row>
    <row r="53" spans="1:13" ht="12.75">
      <c r="A53" s="4" t="s">
        <v>34</v>
      </c>
      <c r="J53" s="20">
        <v>16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/>
      <c r="K54" s="20"/>
      <c r="L54" s="31" t="s">
        <v>70</v>
      </c>
      <c r="M54" s="28">
        <f>SUM(M38:M53)</f>
        <v>807.56</v>
      </c>
    </row>
    <row r="55" spans="2:6" ht="12.75">
      <c r="B55">
        <v>2796.4</v>
      </c>
      <c r="C55" t="s">
        <v>16</v>
      </c>
      <c r="D55" s="11">
        <v>1.29</v>
      </c>
      <c r="E55" t="s">
        <v>17</v>
      </c>
      <c r="F55" s="11">
        <f>B55*D55</f>
        <v>3607.356</v>
      </c>
    </row>
    <row r="56" spans="1:6" ht="12.75">
      <c r="A56" s="4" t="s">
        <v>35</v>
      </c>
      <c r="F56" s="32">
        <f>SUM(F55)</f>
        <v>3607.356</v>
      </c>
    </row>
    <row r="57" spans="1:6" ht="12.75">
      <c r="A57" s="1" t="s">
        <v>36</v>
      </c>
      <c r="B57" s="1"/>
      <c r="F57" s="32">
        <f>F28+F35+F46+F52+F56</f>
        <v>29340.228144760982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234.72182515808785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29574.94996991907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95</v>
      </c>
    </row>
    <row r="61" spans="1:6" ht="12.75">
      <c r="A61" s="13"/>
      <c r="B61" s="39">
        <v>41122</v>
      </c>
      <c r="C61" s="40">
        <v>-205102</v>
      </c>
      <c r="D61" s="43">
        <f>F20</f>
        <v>29058.769999999997</v>
      </c>
      <c r="E61" s="43">
        <f>F59</f>
        <v>29574.94996991907</v>
      </c>
      <c r="F61" s="44">
        <f>C61+D61-E61</f>
        <v>-205618.1799699191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2012-10-22T11:10:30Z</dcterms:modified>
  <cp:category/>
  <cp:version/>
  <cp:contentType/>
  <cp:contentStatus/>
</cp:coreProperties>
</file>