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<sst xmlns="http://schemas.openxmlformats.org/spreadsheetml/2006/main" count="133" uniqueCount="106">
  <si>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</si>
  <si>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</si>
  <si>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</si>
  <si>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</si>
  <si>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</si>
  <si>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</si>
  <si>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</si>
  <si>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</si>
  <si>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</si>
  <si>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</si>
  <si>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</si>
  <si>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</si>
  <si>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</si>
  <si>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</si>
  <si>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</si>
  <si>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</si>
  <si>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</si>
  <si>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</si>
  <si>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</si>
  <si>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</si>
  <si>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</si>
  <si>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</si>
  <si>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</si>
  <si>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</si>
  <si>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</si>
  <si>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</si>
  <si>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</si>
  <si>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</si>
  <si>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</si>
  <si>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</si>
  <si>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</si>
  <si>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</si>
  <si>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</si>
  <si>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</si>
  <si>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</si>
  <si>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</si>
  <si>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</si>
  <si>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</si>
  <si>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</si>
  <si>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</si>
  <si>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</si>
  <si>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</si>
  <si>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</si>
  <si>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</si>
  <si>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</si>
  <si>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</si>
  <si>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</si>
  <si>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</si>
  <si>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</si>
  <si>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</si>
  <si>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</si>
  <si>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</si>
  <si>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</si>
  <si>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</si>
  <si>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</si>
  <si>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</si>
  <si>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</si>
  <si>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</si>
  <si>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</si>
  <si>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</si>
  <si>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</si>
  <si>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</si>
  <si>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</si>
  <si>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</si>
  <si>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</si>
  <si>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</si>
  <si>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</si>
  <si>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</si>
  <si>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</si>
  <si>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</si>
  <si>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</si>
  <si>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</si>
  <si>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</si>
  <si>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</si>
  <si>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</si>
  <si>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</si>
  <si>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</si>
  <si>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</si>
  <si>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</si>
  <si>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</si>
  <si>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</si>
  <si>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1,3 ставки</t>
  </si>
  <si>
    <t>0,4 ставки</t>
  </si>
  <si>
    <t>((з/пл. и ЕСН администрации ООО , содерж.оргтехники, почт.канц-е  расходы)</t>
  </si>
  <si>
    <t xml:space="preserve">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</si>
  <si>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</si>
  <si>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</si>
  <si>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</si>
  <si>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</si>
  <si>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</si>
  <si>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</si>
  <si>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(Спарк,эр-телеком,интер-телеком,ростелеком)</t>
  </si>
  <si>
    <t>(прочистка по акту)</t>
  </si>
  <si>
    <t>Лампа</t>
  </si>
  <si>
    <t>ост.на 01.11.</t>
  </si>
  <si>
    <t>октябрь</t>
  </si>
  <si>
    <t xml:space="preserve">                    за  октябрь  2012 г.</t>
  </si>
  <si>
    <t>3.  Премия за месячник</t>
  </si>
  <si>
    <t>Смена труб Д 25 м/пл (6мп) кв.33</t>
  </si>
  <si>
    <t>Труба Д 25 м/пл</t>
  </si>
  <si>
    <t>6мп</t>
  </si>
  <si>
    <t>Муфта неразъемная</t>
  </si>
  <si>
    <t>12шт</t>
  </si>
  <si>
    <t>Слив и наполнение системы, стравливание воздуха</t>
  </si>
  <si>
    <t>Смена ламп (4шт) п-д1</t>
  </si>
  <si>
    <t>4шт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</si>
</sst>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F28" sqref="F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84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2983.9</v>
      </c>
      <c r="F7" t="s">
        <v>72</v>
      </c>
      <c r="J7" s="15"/>
      <c r="K7" s="15" t="s">
        <v>49</v>
      </c>
      <c r="L7" s="21">
        <v>6</v>
      </c>
      <c r="M7" s="33">
        <f>L7*89.21*1.202</f>
        <v>643.38252</v>
      </c>
    </row>
    <row r="8" spans="1:13" ht="12.75">
      <c r="A8" t="s">
        <v>3</v>
      </c>
      <c r="E8">
        <v>999.2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1136</v>
      </c>
      <c r="F10" t="s">
        <v>72</v>
      </c>
      <c r="J10" s="16"/>
      <c r="K10" s="18" t="s">
        <v>54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6810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328.4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34935.67</v>
      </c>
      <c r="J16" s="15" t="s">
        <v>59</v>
      </c>
      <c r="K16" s="26" t="s">
        <v>60</v>
      </c>
      <c r="L16" s="21">
        <v>5</v>
      </c>
      <c r="M16" s="33">
        <f t="shared" si="0"/>
        <v>536.1520999999999</v>
      </c>
    </row>
    <row r="17" spans="1:13" ht="12.75">
      <c r="A17" t="s">
        <v>10</v>
      </c>
      <c r="F17" s="5">
        <v>34191.8</v>
      </c>
      <c r="J17" s="16" t="s">
        <v>61</v>
      </c>
      <c r="K17" s="18" t="s">
        <v>62</v>
      </c>
      <c r="L17" s="35">
        <v>5.03</v>
      </c>
      <c r="M17" s="33">
        <f t="shared" si="0"/>
        <v>539.3690125999999</v>
      </c>
    </row>
    <row r="18" spans="2:13" ht="12.75">
      <c r="B18" t="s">
        <v>11</v>
      </c>
      <c r="F18" s="9">
        <f>F17/F16</f>
        <v>0.9787074356953797</v>
      </c>
      <c r="J18" s="20"/>
      <c r="K18" s="27" t="s">
        <v>63</v>
      </c>
      <c r="L18" s="28">
        <f>SUM(L7:L17)</f>
        <v>16.03</v>
      </c>
      <c r="M18" s="34">
        <f>SUM(M7:M17)</f>
        <v>1718.9036325999998</v>
      </c>
    </row>
    <row r="19" spans="1:11" ht="12.75">
      <c r="A19" t="s">
        <v>91</v>
      </c>
      <c r="F19" s="5">
        <v>1346.92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35538.72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9.3</v>
      </c>
      <c r="M22" s="33">
        <f>L22*89.21*1.202*1.15</f>
        <v>1146.8293419</v>
      </c>
    </row>
    <row r="23" spans="10:13" ht="12.75">
      <c r="J23" s="20">
        <v>2</v>
      </c>
      <c r="K23" s="20" t="s">
        <v>103</v>
      </c>
      <c r="L23" s="25">
        <v>17.21</v>
      </c>
      <c r="M23" s="33">
        <f aca="true" t="shared" si="1" ref="M23:M34">L23*89.21*1.202*1.15</f>
        <v>2122.2508574299995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104</v>
      </c>
      <c r="L24" s="25">
        <v>0.28</v>
      </c>
      <c r="M24" s="33">
        <f t="shared" si="1"/>
        <v>34.528195239999995</v>
      </c>
    </row>
    <row r="25" spans="1:13" ht="12.75">
      <c r="A25" t="s">
        <v>15</v>
      </c>
      <c r="D25" t="s">
        <v>81</v>
      </c>
      <c r="F25" s="11">
        <v>7516.11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11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97</v>
      </c>
      <c r="F27" s="11">
        <v>901.5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10331.189999999999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1.31</v>
      </c>
      <c r="E30" t="s">
        <v>17</v>
      </c>
      <c r="F30" s="11">
        <f>E7*D30</f>
        <v>3908.909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971</v>
      </c>
      <c r="C32" t="s">
        <v>20</v>
      </c>
      <c r="D32" s="5">
        <v>2.89</v>
      </c>
      <c r="E32" t="s">
        <v>17</v>
      </c>
      <c r="F32" s="5">
        <v>2806.19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999.2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B34">
        <v>48</v>
      </c>
      <c r="C34" t="s">
        <v>90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2:13" ht="12.75">
      <c r="B35" t="s">
        <v>92</v>
      </c>
      <c r="D35" s="5"/>
      <c r="F35" s="11">
        <v>0</v>
      </c>
      <c r="J35" s="20"/>
      <c r="K35" s="30" t="s">
        <v>63</v>
      </c>
      <c r="L35" s="28">
        <f>SUM(L22:L34)</f>
        <v>26.790000000000003</v>
      </c>
      <c r="M35" s="34">
        <f>SUM(M22:M34)</f>
        <v>3303.6083945699993</v>
      </c>
    </row>
    <row r="36" spans="1:11" ht="12.75">
      <c r="A36" s="4" t="s">
        <v>21</v>
      </c>
      <c r="B36" s="10"/>
      <c r="C36" s="10"/>
      <c r="F36" s="32">
        <f>SUM(F30:F35)</f>
        <v>6715.099</v>
      </c>
      <c r="K36" s="1" t="s">
        <v>67</v>
      </c>
    </row>
    <row r="37" spans="1:13" ht="12.75">
      <c r="A37" s="4" t="s">
        <v>22</v>
      </c>
      <c r="B37" s="4"/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23</v>
      </c>
      <c r="C38">
        <v>156985</v>
      </c>
      <c r="D38">
        <v>219171.6</v>
      </c>
      <c r="E38">
        <v>2983.9</v>
      </c>
      <c r="F38" s="36">
        <f>C38/D38*E38</f>
        <v>2137.2638676726365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24</v>
      </c>
      <c r="C39">
        <v>126260</v>
      </c>
      <c r="D39">
        <v>219171.6</v>
      </c>
      <c r="E39">
        <v>2983.9</v>
      </c>
      <c r="F39" s="36">
        <f>C39/D39*E39</f>
        <v>1718.9600021170627</v>
      </c>
      <c r="J39" s="20">
        <v>1</v>
      </c>
      <c r="K39" s="20" t="s">
        <v>99</v>
      </c>
      <c r="L39" s="25" t="s">
        <v>100</v>
      </c>
      <c r="M39" s="25">
        <v>570</v>
      </c>
    </row>
    <row r="40" spans="1:13" ht="12.75">
      <c r="A40" t="s">
        <v>25</v>
      </c>
      <c r="F40" s="11">
        <f>M35</f>
        <v>3303.6083945699993</v>
      </c>
      <c r="J40" s="20">
        <v>2</v>
      </c>
      <c r="K40" s="20" t="s">
        <v>101</v>
      </c>
      <c r="L40" s="25" t="s">
        <v>102</v>
      </c>
      <c r="M40" s="25">
        <v>1080</v>
      </c>
    </row>
    <row r="41" spans="1:13" ht="12.75">
      <c r="A41" t="s">
        <v>80</v>
      </c>
      <c r="F41" s="5"/>
      <c r="J41" s="20">
        <v>3</v>
      </c>
      <c r="K41" s="20" t="s">
        <v>93</v>
      </c>
      <c r="L41" s="25" t="s">
        <v>105</v>
      </c>
      <c r="M41" s="25">
        <v>26.08</v>
      </c>
    </row>
    <row r="42" spans="2:13" ht="12.75">
      <c r="B42">
        <v>2983.9</v>
      </c>
      <c r="C42" t="s">
        <v>16</v>
      </c>
      <c r="D42" s="5"/>
      <c r="F42" s="11">
        <v>0</v>
      </c>
      <c r="J42" s="20">
        <v>4</v>
      </c>
      <c r="K42" s="20"/>
      <c r="L42" s="25"/>
      <c r="M42" s="25"/>
    </row>
    <row r="43" spans="1:13" ht="12.75">
      <c r="A43" t="s">
        <v>26</v>
      </c>
      <c r="F43" s="5">
        <f>M53</f>
        <v>1676.08</v>
      </c>
      <c r="J43" s="20">
        <v>5</v>
      </c>
      <c r="K43" s="20"/>
      <c r="L43" s="25"/>
      <c r="M43" s="25"/>
    </row>
    <row r="44" spans="1:13" ht="12.75">
      <c r="A44" t="s">
        <v>27</v>
      </c>
      <c r="F44" s="5"/>
      <c r="J44" s="20">
        <v>6</v>
      </c>
      <c r="K44" s="20"/>
      <c r="L44" s="25"/>
      <c r="M44" s="25"/>
    </row>
    <row r="45" spans="1:13" ht="12.75">
      <c r="A45" t="s">
        <v>28</v>
      </c>
      <c r="F45" s="5"/>
      <c r="J45" s="20">
        <v>7</v>
      </c>
      <c r="K45" s="20"/>
      <c r="L45" s="25"/>
      <c r="M45" s="25"/>
    </row>
    <row r="46" spans="2:13" ht="12.75">
      <c r="B46">
        <v>2983.9</v>
      </c>
      <c r="C46" t="s">
        <v>16</v>
      </c>
      <c r="D46" s="11">
        <v>0.28</v>
      </c>
      <c r="E46" t="s">
        <v>17</v>
      </c>
      <c r="F46" s="11">
        <f>B46*D46</f>
        <v>835.4920000000001</v>
      </c>
      <c r="J46" s="20">
        <v>8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9671.404264359699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2983.9</v>
      </c>
      <c r="C49" t="s">
        <v>72</v>
      </c>
      <c r="D49" s="5">
        <v>0.14</v>
      </c>
      <c r="E49" t="s">
        <v>17</v>
      </c>
      <c r="F49" s="11">
        <f>B49*D49</f>
        <v>417.74600000000004</v>
      </c>
      <c r="J49" s="20">
        <v>11</v>
      </c>
      <c r="K49" s="20"/>
      <c r="L49" s="25"/>
      <c r="M49" s="25"/>
    </row>
    <row r="50" spans="1:13" ht="12.75">
      <c r="A50" t="s">
        <v>32</v>
      </c>
      <c r="F50" s="5"/>
      <c r="J50" s="20">
        <v>12</v>
      </c>
      <c r="K50" s="20"/>
      <c r="L50" s="25"/>
      <c r="M50" s="25"/>
    </row>
    <row r="51" spans="1:13" ht="12.75">
      <c r="A51" s="7" t="s">
        <v>79</v>
      </c>
      <c r="F51" s="5"/>
      <c r="J51" s="20">
        <v>13</v>
      </c>
      <c r="K51" s="20"/>
      <c r="L51" s="25"/>
      <c r="M51" s="25"/>
    </row>
    <row r="52" spans="2:13" ht="12.75">
      <c r="B52">
        <v>2983.9</v>
      </c>
      <c r="C52" t="s">
        <v>16</v>
      </c>
      <c r="D52" s="11">
        <v>0.67</v>
      </c>
      <c r="E52" t="s">
        <v>17</v>
      </c>
      <c r="F52" s="11">
        <f>B52*D52</f>
        <v>1999.2130000000002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2416.9590000000003</v>
      </c>
      <c r="J53" s="20"/>
      <c r="K53" s="20"/>
      <c r="L53" s="31" t="s">
        <v>70</v>
      </c>
      <c r="M53" s="28">
        <f>SUM(M39:M52)</f>
        <v>1676.08</v>
      </c>
    </row>
    <row r="54" ht="12.75">
      <c r="A54" s="4" t="s">
        <v>34</v>
      </c>
    </row>
    <row r="55" spans="1:6" ht="12.75">
      <c r="A55" s="7" t="s">
        <v>83</v>
      </c>
      <c r="B55" s="7"/>
      <c r="C55" s="7"/>
      <c r="D55" s="7"/>
      <c r="E55" s="7"/>
      <c r="F55" s="7"/>
    </row>
    <row r="56" spans="2:6" ht="12.75">
      <c r="B56">
        <v>2983.9</v>
      </c>
      <c r="C56" t="s">
        <v>16</v>
      </c>
      <c r="D56" s="11">
        <v>1.62</v>
      </c>
      <c r="E56" t="s">
        <v>17</v>
      </c>
      <c r="F56" s="11">
        <f>B56*D56</f>
        <v>4833.918000000001</v>
      </c>
    </row>
    <row r="57" spans="1:6" ht="12.75">
      <c r="A57" s="4" t="s">
        <v>35</v>
      </c>
      <c r="F57" s="32">
        <f>SUM(F56)</f>
        <v>4833.918000000001</v>
      </c>
    </row>
    <row r="58" spans="1:6" ht="12.75">
      <c r="A58" s="1" t="s">
        <v>36</v>
      </c>
      <c r="B58" s="1"/>
      <c r="F58" s="32">
        <f>F28+F36+F47+F53+F57</f>
        <v>33968.570264359696</v>
      </c>
    </row>
    <row r="59" spans="1:6" ht="12.75">
      <c r="A59" s="1" t="s">
        <v>38</v>
      </c>
      <c r="B59" s="37">
        <v>0.008</v>
      </c>
      <c r="C59" s="1"/>
      <c r="D59" s="1"/>
      <c r="E59" s="1"/>
      <c r="F59" s="32">
        <f>F58*0.8%</f>
        <v>271.7485621148776</v>
      </c>
    </row>
    <row r="60" spans="1:6" ht="15">
      <c r="A60" s="12" t="s">
        <v>39</v>
      </c>
      <c r="B60" s="12"/>
      <c r="C60" s="12"/>
      <c r="D60" s="12"/>
      <c r="E60" s="12"/>
      <c r="F60" s="43">
        <f>F58+F59</f>
        <v>34240.31882647458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94</v>
      </c>
    </row>
    <row r="62" spans="1:6" ht="12.75">
      <c r="A62" s="13"/>
      <c r="B62" s="40">
        <v>41183</v>
      </c>
      <c r="C62" s="41">
        <v>-115365</v>
      </c>
      <c r="D62" s="44">
        <f>F20</f>
        <v>35538.72</v>
      </c>
      <c r="E62" s="44">
        <f>F60</f>
        <v>34240.31882647458</v>
      </c>
      <c r="F62" s="45">
        <f>C62+D62-E62</f>
        <v>-114066.59882647457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2011-02-24T18:06:57Z</cp:lastPrinted>
  <dcterms:created xsi:type="dcterms:W3CDTF">2008-08-18T07:30:19Z</dcterms:created>
  <dcterms:modified xsi:type="dcterms:W3CDTF">2012-12-18T12:55:44Z</dcterms:modified>
  <cp:category/>
  <cp:version/>
  <cp:contentType/>
  <cp:contentStatus/>
</cp:coreProperties>
</file>