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<sst xmlns="http://schemas.openxmlformats.org/spreadsheetml/2006/main" count="146" uniqueCount="115">
  <si>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</si>
  <si>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</si>
  <si>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</si>
  <si>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</si>
  <si>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</si>
  <si>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</si>
  <si>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</si>
  <si>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</si>
  <si>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</si>
  <si>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</si>
  <si>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</si>
  <si>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</si>
  <si>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</si>
  <si>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</si>
  <si>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</si>
  <si>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</si>
  <si>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</si>
  <si>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</si>
  <si>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</si>
  <si>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</si>
  <si>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</si>
  <si>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</si>
  <si>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</si>
  <si>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</si>
  <si>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</si>
  <si>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</si>
  <si>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</si>
  <si>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</si>
  <si>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</si>
  <si>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</si>
  <si>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</si>
  <si>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</si>
  <si>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</si>
  <si>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</si>
  <si>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</si>
  <si>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</si>
  <si>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</si>
  <si>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</si>
  <si>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</si>
  <si>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</si>
  <si>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</si>
  <si>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</si>
  <si>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</si>
  <si>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</si>
  <si>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</si>
  <si>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</si>
  <si>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</si>
  <si>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</si>
  <si>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</si>
  <si>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</si>
  <si>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</si>
  <si>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</si>
  <si>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</si>
  <si>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</si>
  <si>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</si>
  <si>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</si>
  <si>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</si>
  <si>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</si>
  <si>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</si>
  <si>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</si>
  <si>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</si>
  <si>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</si>
  <si>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</si>
  <si>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</si>
  <si>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</si>
  <si>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</si>
  <si>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</si>
  <si>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</si>
  <si>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</si>
  <si>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</si>
  <si>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</si>
  <si>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</si>
  <si>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</si>
  <si>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</si>
  <si>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</si>
  <si>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</si>
  <si>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</si>
  <si>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</si>
  <si>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</si>
  <si>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</si>
  <si>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</si>
  <si>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</si>
  <si>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</si>
  <si>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</si>
  <si>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</si>
  <si>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</si>
  <si>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</si>
  <si>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</si>
  <si>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</si>
  <si>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</si>
  <si>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</si>
  <si>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 ростелеком)</t>
  </si>
  <si>
    <t xml:space="preserve">3. </t>
  </si>
  <si>
    <t>2шт</t>
  </si>
  <si>
    <t>Лампа</t>
  </si>
  <si>
    <t>1шт</t>
  </si>
  <si>
    <t>ост.на 01.10.</t>
  </si>
  <si>
    <t>сентябрь</t>
  </si>
  <si>
    <t xml:space="preserve">                           за сентябрь  2012 г.</t>
  </si>
  <si>
    <t>Установка заглушки (2шт) т.п.</t>
  </si>
  <si>
    <t>Заглушка 50</t>
  </si>
  <si>
    <t>Отвод 50</t>
  </si>
  <si>
    <t>4шт</t>
  </si>
  <si>
    <t>Патрубок 50</t>
  </si>
  <si>
    <t>Переход 50</t>
  </si>
  <si>
    <t>Тройник 50</t>
  </si>
  <si>
    <t>Отвод 110</t>
  </si>
  <si>
    <t>8шт</t>
  </si>
  <si>
    <t>Переход 110</t>
  </si>
  <si>
    <t>Патрубок 110</t>
  </si>
  <si>
    <t>3шт</t>
  </si>
  <si>
    <t>Смена отвода 110 т.п.</t>
  </si>
  <si>
    <t>Ремонт оконных переплетов (1шт) п-д5</t>
  </si>
  <si>
    <t>Смена ламп (4шт) п-д1</t>
  </si>
  <si>
    <t>Спил деревьев(3шт) распиловка сучьев, вывоз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</si>
</sst>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L27" sqref="L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4</v>
      </c>
      <c r="M7" s="31">
        <f>L7*81.37*1.202</f>
        <v>391.22696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/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0</v>
      </c>
      <c r="M10" s="31">
        <f>L10*81.37*1.202</f>
        <v>0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>L11*81.37*1.202</f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0</v>
      </c>
      <c r="M12" s="31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1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/>
    </row>
    <row r="15" spans="10:13" ht="12.75">
      <c r="J15" s="15" t="s">
        <v>59</v>
      </c>
      <c r="K15" s="26" t="s">
        <v>60</v>
      </c>
      <c r="L15" s="21">
        <v>0</v>
      </c>
      <c r="M15" s="31">
        <f>L15*81.37*1.202</f>
        <v>0</v>
      </c>
    </row>
    <row r="16" spans="1:13" ht="12.75">
      <c r="A16" s="2" t="s">
        <v>10</v>
      </c>
      <c r="F16" s="11">
        <v>37109.02</v>
      </c>
      <c r="J16" s="15" t="s">
        <v>61</v>
      </c>
      <c r="K16" s="26" t="s">
        <v>62</v>
      </c>
      <c r="L16" s="21">
        <v>4</v>
      </c>
      <c r="M16" s="31">
        <f>L16*81.37*1.202</f>
        <v>391.22696</v>
      </c>
    </row>
    <row r="17" spans="1:13" ht="12.75">
      <c r="A17" t="s">
        <v>11</v>
      </c>
      <c r="F17" s="5">
        <v>31333.5</v>
      </c>
      <c r="J17" s="16" t="s">
        <v>63</v>
      </c>
      <c r="K17" s="18" t="s">
        <v>64</v>
      </c>
      <c r="L17" s="23">
        <v>5.39</v>
      </c>
      <c r="M17" s="31">
        <f>L17*81.37*1.202</f>
        <v>527.1783286</v>
      </c>
    </row>
    <row r="18" spans="2:13" ht="12.75">
      <c r="B18" t="s">
        <v>12</v>
      </c>
      <c r="F18" s="9">
        <f>F17/F16</f>
        <v>0.8443634458684169</v>
      </c>
      <c r="J18" s="20"/>
      <c r="K18" s="27" t="s">
        <v>65</v>
      </c>
      <c r="L18" s="28">
        <f>SUM(L7:L17)</f>
        <v>13.39</v>
      </c>
      <c r="M18" s="32">
        <f>SUM(M7:M17)</f>
        <v>1309.6322486</v>
      </c>
    </row>
    <row r="19" spans="1:11" ht="12.75">
      <c r="A19" t="s">
        <v>91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31930.42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99</v>
      </c>
      <c r="L22" s="25">
        <v>2.24</v>
      </c>
      <c r="M22" s="31">
        <f>L22*81.37*1.202*1.15</f>
        <v>251.95016224</v>
      </c>
    </row>
    <row r="23" spans="10:13" ht="12.75">
      <c r="J23" s="20">
        <v>2</v>
      </c>
      <c r="K23" s="20" t="s">
        <v>111</v>
      </c>
      <c r="L23" s="25">
        <v>1</v>
      </c>
      <c r="M23" s="31">
        <f aca="true" t="shared" si="0" ref="M23:M33">L23*81.37*1.202*1.15</f>
        <v>112.477751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112</v>
      </c>
      <c r="L24" s="25">
        <v>3.48</v>
      </c>
      <c r="M24" s="31">
        <f t="shared" si="0"/>
        <v>391.42257348</v>
      </c>
    </row>
    <row r="25" spans="1:13" ht="12.75">
      <c r="A25" t="s">
        <v>16</v>
      </c>
      <c r="D25" t="s">
        <v>82</v>
      </c>
      <c r="F25" s="5">
        <v>5781.62</v>
      </c>
      <c r="J25" s="20">
        <v>4</v>
      </c>
      <c r="K25" s="20" t="s">
        <v>113</v>
      </c>
      <c r="L25" s="25">
        <v>0.28</v>
      </c>
      <c r="M25" s="31">
        <f t="shared" si="0"/>
        <v>31.49377028</v>
      </c>
    </row>
    <row r="26" spans="1:13" ht="12.75">
      <c r="A26" s="6" t="s">
        <v>19</v>
      </c>
      <c r="D26" t="s">
        <v>83</v>
      </c>
      <c r="F26" s="11">
        <v>1435.19</v>
      </c>
      <c r="J26" s="20">
        <v>5</v>
      </c>
      <c r="K26" s="20" t="s">
        <v>114</v>
      </c>
      <c r="L26" s="25">
        <v>68.8</v>
      </c>
      <c r="M26" s="31">
        <f t="shared" si="0"/>
        <v>7738.4692688</v>
      </c>
    </row>
    <row r="27" spans="1:13" ht="12.75">
      <c r="A27" s="6" t="s">
        <v>92</v>
      </c>
      <c r="F27" s="11"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10" t="s">
        <v>39</v>
      </c>
      <c r="D28" s="5"/>
      <c r="F28" s="33">
        <f>F25+F26+F27</f>
        <v>7216.8099999999995</v>
      </c>
      <c r="J28" s="20">
        <v>7</v>
      </c>
      <c r="K28" s="20"/>
      <c r="L28" s="25"/>
      <c r="M28" s="31">
        <f t="shared" si="0"/>
        <v>0</v>
      </c>
    </row>
    <row r="29" spans="1:13" ht="12.75">
      <c r="A29" s="4" t="s">
        <v>20</v>
      </c>
      <c r="D29" s="5"/>
      <c r="J29" s="20">
        <v>8</v>
      </c>
      <c r="K29" s="20"/>
      <c r="L29" s="25"/>
      <c r="M29" s="31">
        <f t="shared" si="0"/>
        <v>0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2979.236</v>
      </c>
      <c r="J30" s="20">
        <v>9</v>
      </c>
      <c r="K30" s="20"/>
      <c r="L30" s="25"/>
      <c r="M30" s="31">
        <f t="shared" si="0"/>
        <v>0</v>
      </c>
    </row>
    <row r="31" spans="1:13" ht="12.75">
      <c r="A31" t="s">
        <v>87</v>
      </c>
      <c r="D31" s="5"/>
      <c r="J31" s="20">
        <v>10</v>
      </c>
      <c r="K31" s="20"/>
      <c r="L31" s="25"/>
      <c r="M31" s="31">
        <f t="shared" si="0"/>
        <v>0</v>
      </c>
    </row>
    <row r="32" spans="2:13" ht="12.75">
      <c r="B32" s="43">
        <f>F32/D32</f>
        <v>450</v>
      </c>
      <c r="C32" t="s">
        <v>21</v>
      </c>
      <c r="D32" s="5">
        <v>2.89</v>
      </c>
      <c r="E32" t="s">
        <v>18</v>
      </c>
      <c r="F32" s="5">
        <v>1300.5</v>
      </c>
      <c r="J32" s="20">
        <v>11</v>
      </c>
      <c r="K32" s="20"/>
      <c r="L32" s="25"/>
      <c r="M32" s="31">
        <f t="shared" si="0"/>
        <v>0</v>
      </c>
    </row>
    <row r="33" spans="1:13" ht="12.75">
      <c r="A33" t="s">
        <v>88</v>
      </c>
      <c r="B33">
        <v>883.7</v>
      </c>
      <c r="C33" t="s">
        <v>17</v>
      </c>
      <c r="D33" s="5">
        <v>0.4</v>
      </c>
      <c r="E33" t="s">
        <v>18</v>
      </c>
      <c r="F33" s="11">
        <f>B33*D33</f>
        <v>353.48</v>
      </c>
      <c r="J33" s="20">
        <v>12</v>
      </c>
      <c r="K33" s="20"/>
      <c r="L33" s="25"/>
      <c r="M33" s="31">
        <f t="shared" si="0"/>
        <v>0</v>
      </c>
    </row>
    <row r="34" spans="1:13" ht="12.75">
      <c r="A34" t="s">
        <v>89</v>
      </c>
      <c r="B34">
        <v>70</v>
      </c>
      <c r="C34" t="s">
        <v>90</v>
      </c>
      <c r="D34" s="5">
        <v>28.7</v>
      </c>
      <c r="E34" t="s">
        <v>18</v>
      </c>
      <c r="F34" s="11">
        <f>B34*D34</f>
        <v>2009</v>
      </c>
      <c r="J34" s="20"/>
      <c r="K34" s="30" t="s">
        <v>65</v>
      </c>
      <c r="L34" s="28">
        <f>SUM(L22:L33)</f>
        <v>75.8</v>
      </c>
      <c r="M34" s="32">
        <f>SUM(M22:M33)</f>
        <v>8525.8135258</v>
      </c>
    </row>
    <row r="35" spans="1:11" ht="12.75">
      <c r="A35" s="10" t="s">
        <v>22</v>
      </c>
      <c r="B35" s="10"/>
      <c r="C35" s="10"/>
      <c r="F35" s="33">
        <f>SUM(F30:F34)</f>
        <v>6642.216</v>
      </c>
      <c r="K35" s="1" t="s">
        <v>69</v>
      </c>
    </row>
    <row r="36" spans="1:13" ht="12.75">
      <c r="A36" s="4" t="s">
        <v>23</v>
      </c>
      <c r="B36" s="4"/>
      <c r="J36" s="22" t="s">
        <v>42</v>
      </c>
      <c r="K36" s="22"/>
      <c r="L36" s="22" t="s">
        <v>70</v>
      </c>
      <c r="M36" s="22" t="s">
        <v>48</v>
      </c>
    </row>
    <row r="37" spans="1:13" ht="12.75">
      <c r="A37" t="s">
        <v>24</v>
      </c>
      <c r="C37">
        <v>137908</v>
      </c>
      <c r="D37">
        <v>219171.6</v>
      </c>
      <c r="E37">
        <v>3169.4</v>
      </c>
      <c r="F37" s="36">
        <f>C37/D37*E37</f>
        <v>1994.262099651597</v>
      </c>
      <c r="J37" s="23" t="s">
        <v>43</v>
      </c>
      <c r="K37" s="23" t="s">
        <v>44</v>
      </c>
      <c r="L37" s="23"/>
      <c r="M37" s="23" t="s">
        <v>71</v>
      </c>
    </row>
    <row r="38" spans="1:13" ht="12.75">
      <c r="A38" t="s">
        <v>25</v>
      </c>
      <c r="C38">
        <v>90597</v>
      </c>
      <c r="D38">
        <v>219171.6</v>
      </c>
      <c r="E38">
        <v>3169.4</v>
      </c>
      <c r="F38" s="36">
        <f>C38/D38*E38</f>
        <v>1310.1064727364312</v>
      </c>
      <c r="J38" s="20">
        <v>1</v>
      </c>
      <c r="K38" s="20" t="s">
        <v>100</v>
      </c>
      <c r="L38" s="25" t="s">
        <v>93</v>
      </c>
      <c r="M38" s="25">
        <v>24</v>
      </c>
    </row>
    <row r="39" spans="1:13" ht="12.75">
      <c r="A39" t="s">
        <v>26</v>
      </c>
      <c r="F39" s="11">
        <f>M34</f>
        <v>8525.8135258</v>
      </c>
      <c r="J39" s="20">
        <v>2</v>
      </c>
      <c r="K39" s="20" t="s">
        <v>101</v>
      </c>
      <c r="L39" s="23" t="s">
        <v>102</v>
      </c>
      <c r="M39" s="23">
        <v>80</v>
      </c>
    </row>
    <row r="40" spans="1:13" ht="12.75">
      <c r="A40" t="s">
        <v>81</v>
      </c>
      <c r="F40" s="5"/>
      <c r="J40" s="20">
        <v>3</v>
      </c>
      <c r="K40" s="20" t="s">
        <v>103</v>
      </c>
      <c r="L40" s="23" t="s">
        <v>95</v>
      </c>
      <c r="M40" s="23">
        <v>25</v>
      </c>
    </row>
    <row r="41" spans="2:13" ht="12.75">
      <c r="B41">
        <v>3169.4</v>
      </c>
      <c r="C41" t="s">
        <v>17</v>
      </c>
      <c r="D41" s="5"/>
      <c r="F41" s="11">
        <v>0</v>
      </c>
      <c r="J41" s="20">
        <v>4</v>
      </c>
      <c r="K41" s="20" t="s">
        <v>104</v>
      </c>
      <c r="L41" s="23" t="s">
        <v>93</v>
      </c>
      <c r="M41" s="23">
        <v>60</v>
      </c>
    </row>
    <row r="42" spans="1:13" ht="12.75">
      <c r="A42" t="s">
        <v>27</v>
      </c>
      <c r="F42" s="5">
        <f>M54</f>
        <v>844.08</v>
      </c>
      <c r="J42" s="20">
        <v>5</v>
      </c>
      <c r="K42" s="20" t="s">
        <v>105</v>
      </c>
      <c r="L42" s="23" t="s">
        <v>93</v>
      </c>
      <c r="M42" s="23">
        <v>64</v>
      </c>
    </row>
    <row r="43" spans="1:13" ht="12.75">
      <c r="A43" t="s">
        <v>28</v>
      </c>
      <c r="F43" s="5">
        <v>0</v>
      </c>
      <c r="J43" s="20">
        <v>6</v>
      </c>
      <c r="K43" s="20" t="s">
        <v>106</v>
      </c>
      <c r="L43" s="23" t="s">
        <v>107</v>
      </c>
      <c r="M43" s="23">
        <v>280</v>
      </c>
    </row>
    <row r="44" spans="1:13" ht="12.75">
      <c r="A44" t="s">
        <v>29</v>
      </c>
      <c r="F44" s="5"/>
      <c r="J44" s="20">
        <v>7</v>
      </c>
      <c r="K44" s="20" t="s">
        <v>108</v>
      </c>
      <c r="L44" s="23" t="s">
        <v>93</v>
      </c>
      <c r="M44" s="23">
        <v>90</v>
      </c>
    </row>
    <row r="45" spans="2:13" ht="12.75">
      <c r="B45">
        <v>3169.4</v>
      </c>
      <c r="C45" t="s">
        <v>17</v>
      </c>
      <c r="D45" s="11">
        <v>0.27</v>
      </c>
      <c r="E45" t="s">
        <v>18</v>
      </c>
      <c r="F45" s="11">
        <f>B45*D45</f>
        <v>855.738</v>
      </c>
      <c r="J45" s="20">
        <v>8</v>
      </c>
      <c r="K45" s="20" t="s">
        <v>109</v>
      </c>
      <c r="L45" s="23" t="s">
        <v>110</v>
      </c>
      <c r="M45" s="23">
        <v>195</v>
      </c>
    </row>
    <row r="46" spans="1:13" ht="12.75">
      <c r="A46" s="10" t="s">
        <v>30</v>
      </c>
      <c r="B46" s="10"/>
      <c r="C46" s="10"/>
      <c r="F46" s="33">
        <f>SUM(F37:F45)</f>
        <v>13530.000098188028</v>
      </c>
      <c r="J46" s="20">
        <v>9</v>
      </c>
      <c r="K46" s="20" t="s">
        <v>94</v>
      </c>
      <c r="L46" s="23" t="s">
        <v>102</v>
      </c>
      <c r="M46" s="23">
        <v>26.08</v>
      </c>
    </row>
    <row r="47" spans="1:13" ht="12.75">
      <c r="A47" s="4" t="s">
        <v>31</v>
      </c>
      <c r="J47" s="20">
        <v>10</v>
      </c>
      <c r="K47" s="20"/>
      <c r="L47" s="23"/>
      <c r="M47" s="23"/>
    </row>
    <row r="48" spans="1:13" ht="12.75">
      <c r="A48" t="s">
        <v>32</v>
      </c>
      <c r="B48">
        <v>3169.4</v>
      </c>
      <c r="C48" t="s">
        <v>73</v>
      </c>
      <c r="D48" s="5">
        <v>0.13</v>
      </c>
      <c r="E48" t="s">
        <v>18</v>
      </c>
      <c r="F48" s="11">
        <f>B48*D48</f>
        <v>412.02200000000005</v>
      </c>
      <c r="J48" s="20">
        <v>11</v>
      </c>
      <c r="K48" s="20"/>
      <c r="L48" s="23"/>
      <c r="M48" s="23"/>
    </row>
    <row r="49" spans="1:13" ht="12.75">
      <c r="A49" t="s">
        <v>33</v>
      </c>
      <c r="F49" s="5"/>
      <c r="J49" s="20">
        <v>12</v>
      </c>
      <c r="K49" s="20"/>
      <c r="L49" s="23"/>
      <c r="M49" s="23"/>
    </row>
    <row r="50" spans="1:13" ht="12.75">
      <c r="A50" s="7" t="s">
        <v>80</v>
      </c>
      <c r="F50" s="5"/>
      <c r="J50" s="20">
        <v>13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0.57</v>
      </c>
      <c r="E51" t="s">
        <v>18</v>
      </c>
      <c r="F51" s="11">
        <f>B51*D51</f>
        <v>1806.558</v>
      </c>
      <c r="J51" s="20">
        <v>14</v>
      </c>
      <c r="K51" s="20"/>
      <c r="L51" s="23"/>
      <c r="M51" s="23"/>
    </row>
    <row r="52" spans="1:13" ht="12.75">
      <c r="A52" s="10" t="s">
        <v>34</v>
      </c>
      <c r="F52" s="33">
        <f>F48+F51</f>
        <v>2218.58</v>
      </c>
      <c r="J52" s="20">
        <v>15</v>
      </c>
      <c r="K52" s="20"/>
      <c r="L52" s="23"/>
      <c r="M52" s="23"/>
    </row>
    <row r="53" spans="1:13" ht="12.75">
      <c r="A53" s="4" t="s">
        <v>35</v>
      </c>
      <c r="J53" s="20">
        <v>16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/>
      <c r="K54" s="20"/>
      <c r="L54" s="34" t="s">
        <v>72</v>
      </c>
      <c r="M54" s="35">
        <f>SUM(M38:M53)</f>
        <v>844.08</v>
      </c>
    </row>
    <row r="55" spans="2:6" ht="12.75">
      <c r="B55">
        <v>3169.4</v>
      </c>
      <c r="C55" t="s">
        <v>17</v>
      </c>
      <c r="D55" s="11">
        <v>1.49</v>
      </c>
      <c r="E55" t="s">
        <v>18</v>
      </c>
      <c r="F55" s="11">
        <f>B55*D55</f>
        <v>4722.406</v>
      </c>
    </row>
    <row r="56" spans="1:6" ht="12.75">
      <c r="A56" s="10" t="s">
        <v>37</v>
      </c>
      <c r="F56" s="33">
        <f>SUM(F55)</f>
        <v>4722.406</v>
      </c>
    </row>
    <row r="57" spans="1:6" ht="12.75">
      <c r="A57" s="1" t="s">
        <v>38</v>
      </c>
      <c r="B57" s="1"/>
      <c r="F57" s="33">
        <f>F28+F35+F46+F52+F56</f>
        <v>34330.01209818803</v>
      </c>
    </row>
    <row r="58" spans="1:6" ht="12.75">
      <c r="A58" s="1" t="s">
        <v>40</v>
      </c>
      <c r="B58" s="37">
        <v>0.008</v>
      </c>
      <c r="C58" s="1"/>
      <c r="D58" s="1"/>
      <c r="E58" s="1"/>
      <c r="F58" s="33">
        <f>F57*0.8%</f>
        <v>274.6400967855043</v>
      </c>
    </row>
    <row r="59" spans="1:6" ht="15">
      <c r="A59" s="12" t="s">
        <v>41</v>
      </c>
      <c r="B59" s="12"/>
      <c r="C59" s="12"/>
      <c r="D59" s="12"/>
      <c r="E59" s="12"/>
      <c r="F59" s="44">
        <f>F57+F58</f>
        <v>34604.65219497353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96</v>
      </c>
    </row>
    <row r="61" spans="1:6" ht="12.75">
      <c r="A61" s="13"/>
      <c r="B61" s="40">
        <v>41153</v>
      </c>
      <c r="C61" s="41">
        <v>171254</v>
      </c>
      <c r="D61" s="45">
        <f>F20</f>
        <v>31930.42</v>
      </c>
      <c r="E61" s="45">
        <f>F59</f>
        <v>34604.65219497353</v>
      </c>
      <c r="F61" s="46">
        <f>C61+D61-E61</f>
        <v>168579.76780502644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2012-11-23T13:08:26Z</dcterms:modified>
  <cp:category/>
  <cp:version/>
  <cp:contentType/>
  <cp:contentStatus/>
</cp:coreProperties>
</file>