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<sst xmlns="http://schemas.openxmlformats.org/spreadsheetml/2006/main" count="131" uniqueCount="104">
  <si>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</si>
  <si>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</si>
  <si>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</si>
  <si>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</si>
  <si>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</si>
  <si>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</si>
  <si>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</si>
  <si>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</si>
  <si>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</si>
  <si>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</si>
  <si>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</si>
  <si>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</si>
  <si>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</si>
  <si>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</si>
  <si>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</si>
  <si>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</si>
  <si>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</si>
  <si>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</si>
  <si>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</si>
  <si>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</si>
  <si>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</si>
  <si>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</si>
  <si>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</si>
  <si>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</si>
  <si>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</si>
  <si>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</si>
  <si>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</si>
  <si>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</si>
  <si>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</si>
  <si>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</si>
  <si>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</si>
  <si>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</si>
  <si>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</si>
  <si>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</si>
  <si>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</si>
  <si>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</si>
  <si>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</si>
  <si>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</si>
  <si>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</si>
  <si>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</si>
  <si>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</si>
  <si>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</si>
  <si>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</si>
  <si>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</si>
  <si>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</si>
  <si>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</si>
  <si>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</si>
  <si>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</si>
  <si>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</si>
  <si>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</si>
  <si>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</si>
  <si>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</si>
  <si>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</si>
  <si>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</si>
  <si>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</si>
  <si>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</si>
  <si>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</si>
  <si>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</si>
  <si>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</si>
  <si>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</si>
  <si>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</si>
  <si>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</si>
  <si>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</si>
  <si>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</si>
  <si>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</si>
  <si>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</si>
  <si>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</si>
  <si>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</si>
  <si>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</si>
  <si>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</si>
  <si>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</si>
  <si>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</si>
  <si>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</si>
  <si>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21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</si>
  <si>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</si>
  <si>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</si>
  <si>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</si>
  <si>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</si>
  <si>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</si>
  <si>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</si>
  <si>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</si>
  <si>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</si>
  <si>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0,6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</si>
  <si>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</si>
  <si>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</si>
  <si>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</si>
  <si>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</si>
  <si>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</si>
  <si>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</si>
  <si>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</si>
  <si>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</si>
  <si>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1.2 Аренда (Спарк,ростелеком)</t>
  </si>
  <si>
    <t xml:space="preserve">3.  </t>
  </si>
  <si>
    <t>Прочистка канализации</t>
  </si>
  <si>
    <t>ост.на 01.09</t>
  </si>
  <si>
    <t>август</t>
  </si>
  <si>
    <t xml:space="preserve">                    за август  2012 г.</t>
  </si>
  <si>
    <t>Ремонт штукатурки кв.70 (10м2) (работа по договору)смета</t>
  </si>
  <si>
    <t>Снятие заглушек, заполнение системы водой</t>
  </si>
  <si>
    <t>Маслянная окраска эл.узла</t>
  </si>
  <si>
    <t>Краска</t>
  </si>
  <si>
    <t>1,33кг</t>
  </si>
  <si>
    <t>Смена ламп (3шт)</t>
  </si>
  <si>
    <t>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</si>
</sst>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3468</v>
      </c>
      <c r="F7" t="s">
        <v>72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923.5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951.7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4384.3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477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36325.72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35478.96</v>
      </c>
      <c r="J17" s="16" t="s">
        <v>61</v>
      </c>
      <c r="K17" s="18" t="s">
        <v>62</v>
      </c>
      <c r="L17" s="23">
        <v>5.41</v>
      </c>
      <c r="M17" s="33">
        <f>L17*81.37*1.202</f>
        <v>529.1344634000001</v>
      </c>
    </row>
    <row r="18" spans="2:13" ht="12.75">
      <c r="B18" t="s">
        <v>11</v>
      </c>
      <c r="F18" s="9">
        <f>F17/F16</f>
        <v>0.9766897944486715</v>
      </c>
      <c r="J18" s="20"/>
      <c r="K18" s="27" t="s">
        <v>63</v>
      </c>
      <c r="L18" s="28">
        <f>SUM(L7:L17)</f>
        <v>17.41</v>
      </c>
      <c r="M18" s="34">
        <f>SUM(M7:M17)</f>
        <v>1702.8153434</v>
      </c>
    </row>
    <row r="19" spans="1:11" ht="12.75">
      <c r="A19" t="s">
        <v>91</v>
      </c>
      <c r="F19" s="5">
        <v>596.92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36075.88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2" t="s">
        <v>97</v>
      </c>
      <c r="L22" s="25"/>
      <c r="M22" s="33">
        <v>10081.76</v>
      </c>
    </row>
    <row r="23" spans="10:13" ht="12.75">
      <c r="J23" s="20">
        <v>2</v>
      </c>
      <c r="K23" s="20" t="s">
        <v>93</v>
      </c>
      <c r="L23" s="25">
        <v>4.83</v>
      </c>
      <c r="M23" s="33">
        <f aca="true" t="shared" si="0" ref="M23:M33">L23*81.37*1.202*1.15</f>
        <v>543.26753733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3" t="s">
        <v>98</v>
      </c>
      <c r="L24" s="25">
        <v>11</v>
      </c>
      <c r="M24" s="33">
        <f t="shared" si="0"/>
        <v>1237.255261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 t="s">
        <v>99</v>
      </c>
      <c r="L25" s="25">
        <v>4.83</v>
      </c>
      <c r="M25" s="33">
        <f t="shared" si="0"/>
        <v>543.26753733</v>
      </c>
    </row>
    <row r="26" spans="1:13" ht="12.75">
      <c r="A26" s="6" t="s">
        <v>18</v>
      </c>
      <c r="D26" t="s">
        <v>82</v>
      </c>
      <c r="F26" s="5">
        <v>2586.22</v>
      </c>
      <c r="J26" s="20">
        <v>5</v>
      </c>
      <c r="K26" s="20" t="s">
        <v>102</v>
      </c>
      <c r="L26" s="25">
        <v>0.21</v>
      </c>
      <c r="M26" s="33">
        <f t="shared" si="0"/>
        <v>23.62032771</v>
      </c>
    </row>
    <row r="27" spans="1:13" ht="12.75">
      <c r="A27" s="6" t="s">
        <v>92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7766.84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C30" s="13"/>
      <c r="D30" s="47">
        <v>1.17</v>
      </c>
      <c r="E30" s="13" t="s">
        <v>17</v>
      </c>
      <c r="F30" s="11">
        <f>E7*D30</f>
        <v>4057.56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743.9999999999999</v>
      </c>
      <c r="C32" t="s">
        <v>20</v>
      </c>
      <c r="D32" s="5">
        <v>2.89</v>
      </c>
      <c r="E32" t="s">
        <v>17</v>
      </c>
      <c r="F32" s="5">
        <v>2150.16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923.5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20.87</v>
      </c>
      <c r="M34" s="34">
        <f>SUM(M22:M33)</f>
        <v>12429.170663370001</v>
      </c>
    </row>
    <row r="35" spans="1:11" ht="12.75">
      <c r="A35" s="4" t="s">
        <v>21</v>
      </c>
      <c r="B35" s="10"/>
      <c r="C35" s="10"/>
      <c r="F35" s="32">
        <f>SUM(F30:F34)</f>
        <v>6207.719999999999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143189</v>
      </c>
      <c r="D37">
        <v>219171.6</v>
      </c>
      <c r="E37">
        <v>3468</v>
      </c>
      <c r="F37" s="35">
        <f>C37/D37*E37</f>
        <v>2265.710758145672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107658</v>
      </c>
      <c r="D38">
        <v>219171.6</v>
      </c>
      <c r="E38">
        <v>3468</v>
      </c>
      <c r="F38" s="35">
        <f>C38/D38*E38</f>
        <v>1703.4960003942117</v>
      </c>
      <c r="J38" s="20">
        <v>1</v>
      </c>
      <c r="K38" s="20" t="s">
        <v>100</v>
      </c>
      <c r="L38" s="25" t="s">
        <v>101</v>
      </c>
      <c r="M38" s="25">
        <v>85</v>
      </c>
    </row>
    <row r="39" spans="1:13" ht="12.75">
      <c r="A39" t="s">
        <v>25</v>
      </c>
      <c r="F39" s="11">
        <f>M34</f>
        <v>12429.170663370001</v>
      </c>
      <c r="J39" s="20">
        <v>2</v>
      </c>
      <c r="K39" s="20" t="s">
        <v>90</v>
      </c>
      <c r="L39" s="25" t="s">
        <v>103</v>
      </c>
      <c r="M39" s="25">
        <v>19.56</v>
      </c>
    </row>
    <row r="40" spans="1:13" ht="12.75">
      <c r="A40" t="s">
        <v>79</v>
      </c>
      <c r="F40" s="5"/>
      <c r="J40" s="20">
        <v>3</v>
      </c>
      <c r="K40" s="20"/>
      <c r="L40" s="25"/>
      <c r="M40" s="25"/>
    </row>
    <row r="41" spans="2:13" ht="12.75">
      <c r="B41">
        <v>3468</v>
      </c>
      <c r="C41" t="s">
        <v>16</v>
      </c>
      <c r="D41" s="5"/>
      <c r="F41" s="5"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M52</f>
        <v>104.56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3468</v>
      </c>
      <c r="C45" t="s">
        <v>16</v>
      </c>
      <c r="D45" s="11">
        <v>0.21</v>
      </c>
      <c r="E45" t="s">
        <v>17</v>
      </c>
      <c r="F45" s="11">
        <f>B45*D45</f>
        <v>728.28</v>
      </c>
      <c r="J45" s="20">
        <v>8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17231.217421909885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3468</v>
      </c>
      <c r="C48" t="s">
        <v>72</v>
      </c>
      <c r="D48" s="5">
        <v>0.17</v>
      </c>
      <c r="E48" t="s">
        <v>17</v>
      </c>
      <c r="F48" s="11">
        <f>B48*D48</f>
        <v>589.5600000000001</v>
      </c>
      <c r="J48" s="20">
        <v>11</v>
      </c>
      <c r="K48" s="20"/>
      <c r="L48" s="25"/>
      <c r="M48" s="25"/>
    </row>
    <row r="49" spans="1:13" ht="12.75">
      <c r="A49" t="s">
        <v>32</v>
      </c>
      <c r="J49" s="20">
        <v>12</v>
      </c>
      <c r="K49" s="20"/>
      <c r="L49" s="25"/>
      <c r="M49" s="25"/>
    </row>
    <row r="50" spans="1:13" ht="12.75">
      <c r="A50" s="7" t="s">
        <v>80</v>
      </c>
      <c r="J50" s="20">
        <v>13</v>
      </c>
      <c r="K50" s="20"/>
      <c r="L50" s="25"/>
      <c r="M50" s="25"/>
    </row>
    <row r="51" spans="2:13" ht="12.75">
      <c r="B51">
        <v>3468</v>
      </c>
      <c r="C51" t="s">
        <v>16</v>
      </c>
      <c r="D51" s="11">
        <v>0.69</v>
      </c>
      <c r="E51" t="s">
        <v>17</v>
      </c>
      <c r="F51" s="11">
        <f>B51*D51</f>
        <v>2392.9199999999996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2">
        <f>F48+F51</f>
        <v>2982.4799999999996</v>
      </c>
      <c r="J52" s="20"/>
      <c r="K52" s="20"/>
      <c r="L52" s="31" t="s">
        <v>70</v>
      </c>
      <c r="M52" s="34">
        <f>SUM(M38:M49)</f>
        <v>104.56</v>
      </c>
    </row>
    <row r="53" ht="12.75">
      <c r="A53" s="4" t="s">
        <v>34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3468</v>
      </c>
      <c r="C55" t="s">
        <v>16</v>
      </c>
      <c r="D55" s="11">
        <v>1.29</v>
      </c>
      <c r="E55" t="s">
        <v>17</v>
      </c>
      <c r="F55" s="11">
        <f>B55*D55</f>
        <v>4473.72</v>
      </c>
    </row>
    <row r="56" spans="1:6" ht="12.75">
      <c r="A56" s="4" t="s">
        <v>35</v>
      </c>
      <c r="F56" s="8">
        <f>SUM(F55)</f>
        <v>4473.72</v>
      </c>
    </row>
    <row r="57" spans="1:6" ht="12.75">
      <c r="A57" s="1" t="s">
        <v>36</v>
      </c>
      <c r="B57" s="1"/>
      <c r="F57" s="32">
        <f>F28+F35+F46+F52+F56</f>
        <v>38661.97742190989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309.2958193752791</v>
      </c>
    </row>
    <row r="59" spans="1:6" ht="15">
      <c r="A59" s="12" t="s">
        <v>39</v>
      </c>
      <c r="B59" s="12"/>
      <c r="C59" s="12"/>
      <c r="D59" s="12"/>
      <c r="E59" s="12"/>
      <c r="F59" s="44">
        <f>F57+F58</f>
        <v>38971.27324128517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94</v>
      </c>
    </row>
    <row r="61" spans="1:6" ht="12.75">
      <c r="A61" s="13"/>
      <c r="B61" s="39">
        <v>41122</v>
      </c>
      <c r="C61" s="40">
        <v>-19955</v>
      </c>
      <c r="D61" s="45">
        <f>F20</f>
        <v>36075.88</v>
      </c>
      <c r="E61" s="45">
        <f>F59</f>
        <v>38971.27324128517</v>
      </c>
      <c r="F61" s="46">
        <f>C61+D61-E61</f>
        <v>-22850.393241285172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2011-12-23T16:34:20Z</cp:lastPrinted>
  <dcterms:created xsi:type="dcterms:W3CDTF">2008-08-18T07:30:19Z</dcterms:created>
  <dcterms:modified xsi:type="dcterms:W3CDTF">2012-11-08T14:48:16Z</dcterms:modified>
  <cp:category/>
  <cp:version/>
  <cp:contentType/>
  <cp:contentStatus/>
</cp:coreProperties>
</file>