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<sst xmlns="http://schemas.openxmlformats.org/spreadsheetml/2006/main" count="129" uniqueCount="102">
  <si>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</si>
  <si>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</si>
  <si>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</si>
  <si>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</si>
  <si>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</si>
  <si>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</si>
  <si>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</si>
  <si>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</si>
  <si>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</si>
  <si>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</si>
  <si>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</si>
  <si>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</si>
  <si>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</si>
  <si>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</si>
  <si>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</si>
  <si>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</si>
  <si>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</si>
  <si>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</si>
  <si>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</si>
  <si>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</si>
  <si>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</si>
  <si>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</si>
  <si>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</si>
  <si>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</si>
  <si>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</si>
  <si>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</si>
  <si>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</si>
  <si>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</si>
  <si>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</si>
  <si>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</si>
  <si>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</si>
  <si>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</si>
  <si>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</si>
  <si>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</si>
  <si>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</si>
  <si>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</si>
  <si>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</si>
  <si>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</si>
  <si>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</si>
  <si>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</si>
  <si>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</si>
  <si>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</si>
  <si>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</si>
  <si>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</si>
  <si>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</si>
  <si>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</si>
  <si>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</si>
  <si>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</si>
  <si>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</si>
  <si>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</si>
  <si>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</si>
  <si>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</si>
  <si>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</si>
  <si>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</si>
  <si>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</si>
  <si>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</si>
  <si>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</si>
  <si>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</si>
  <si>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</si>
  <si>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</si>
  <si>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</si>
  <si>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</si>
  <si>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</si>
  <si>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</si>
  <si>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</si>
  <si>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</si>
  <si>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</si>
  <si>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</si>
  <si>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</si>
  <si>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</si>
  <si>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</si>
  <si>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</si>
  <si>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</si>
  <si>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21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</si>
  <si>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</si>
  <si>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</si>
  <si>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</si>
  <si>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</si>
  <si>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</si>
  <si>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</si>
  <si>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</si>
  <si>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</si>
  <si>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0,6 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</si>
  <si>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</si>
  <si>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</si>
  <si>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</si>
  <si>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</si>
  <si>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</si>
  <si>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</si>
  <si>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</si>
  <si>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</si>
  <si>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1.2 Аренда (Спарк,ростелеком)</t>
  </si>
  <si>
    <t>Прочистка канализации</t>
  </si>
  <si>
    <t>1шт</t>
  </si>
  <si>
    <t>2шт</t>
  </si>
  <si>
    <t>ост.на 01.11</t>
  </si>
  <si>
    <t>октябрь</t>
  </si>
  <si>
    <t xml:space="preserve">                    за октябрь  2012 г.</t>
  </si>
  <si>
    <t>3.  Премия за месячник</t>
  </si>
  <si>
    <t>Смена ламп (2шт) п-д3</t>
  </si>
  <si>
    <t>Смена патрона (1шт) п-д2</t>
  </si>
  <si>
    <t>Патрон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</si>
</sst>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M39" sqref="M3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83</v>
      </c>
      <c r="C3" s="8" t="s">
        <v>96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3468</v>
      </c>
      <c r="F7" t="s">
        <v>72</v>
      </c>
      <c r="J7" s="15"/>
      <c r="K7" s="15" t="s">
        <v>49</v>
      </c>
      <c r="L7" s="21">
        <v>6</v>
      </c>
      <c r="M7" s="33">
        <f>L7*89.21*1.202</f>
        <v>643.38252</v>
      </c>
    </row>
    <row r="8" spans="1:13" ht="12.75">
      <c r="A8" t="s">
        <v>3</v>
      </c>
      <c r="E8">
        <v>923.5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951.7</v>
      </c>
      <c r="F10" t="s">
        <v>72</v>
      </c>
      <c r="J10" s="16"/>
      <c r="K10" s="18" t="s">
        <v>54</v>
      </c>
      <c r="L10" s="23">
        <v>4</v>
      </c>
      <c r="M10" s="33">
        <f t="shared" si="0"/>
        <v>428.92168</v>
      </c>
    </row>
    <row r="11" spans="1:13" ht="12.75">
      <c r="A11" t="s">
        <v>6</v>
      </c>
      <c r="E11">
        <v>4384.3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477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40627.9</v>
      </c>
      <c r="J16" s="15" t="s">
        <v>59</v>
      </c>
      <c r="K16" s="26" t="s">
        <v>60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5">
        <v>37186.65</v>
      </c>
      <c r="J17" s="16" t="s">
        <v>61</v>
      </c>
      <c r="K17" s="18" t="s">
        <v>62</v>
      </c>
      <c r="L17" s="23">
        <v>4.63</v>
      </c>
      <c r="M17" s="33">
        <f t="shared" si="0"/>
        <v>496.47684459999994</v>
      </c>
    </row>
    <row r="18" spans="2:13" ht="12.75">
      <c r="B18" t="s">
        <v>11</v>
      </c>
      <c r="F18" s="9">
        <f>F17/F16</f>
        <v>0.9152983540867237</v>
      </c>
      <c r="J18" s="20"/>
      <c r="K18" s="27" t="s">
        <v>63</v>
      </c>
      <c r="L18" s="28">
        <f>SUM(L7:L17)</f>
        <v>18.63</v>
      </c>
      <c r="M18" s="34">
        <f>SUM(M7:M17)</f>
        <v>1997.7027245999998</v>
      </c>
    </row>
    <row r="19" spans="1:11" ht="12.75">
      <c r="A19" t="s">
        <v>91</v>
      </c>
      <c r="F19" s="5">
        <v>596.92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37783.57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42" t="s">
        <v>92</v>
      </c>
      <c r="L22" s="25">
        <v>4.83</v>
      </c>
      <c r="M22" s="33">
        <f>L22*89.21*1.202*1.15</f>
        <v>595.6113678899999</v>
      </c>
    </row>
    <row r="23" spans="10:13" ht="12.75">
      <c r="J23" s="20">
        <v>2</v>
      </c>
      <c r="K23" s="20" t="s">
        <v>99</v>
      </c>
      <c r="L23" s="25">
        <v>0.14</v>
      </c>
      <c r="M23" s="33">
        <f aca="true" t="shared" si="1" ref="M23:M33">L23*89.21*1.202*1.15</f>
        <v>17.264097619999998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3" t="s">
        <v>100</v>
      </c>
      <c r="L24" s="25">
        <v>0.4</v>
      </c>
      <c r="M24" s="33">
        <f t="shared" si="1"/>
        <v>49.32599319999999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82</v>
      </c>
      <c r="F26" s="5">
        <v>2870.38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98</v>
      </c>
      <c r="F27" s="5">
        <v>240.4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8892.4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C30" s="13"/>
      <c r="D30" s="47">
        <v>1.05</v>
      </c>
      <c r="E30" s="13" t="s">
        <v>17</v>
      </c>
      <c r="F30" s="11">
        <f>E7*D30</f>
        <v>3641.4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957</v>
      </c>
      <c r="C32" t="s">
        <v>20</v>
      </c>
      <c r="D32" s="5">
        <v>2.89</v>
      </c>
      <c r="E32" t="s">
        <v>17</v>
      </c>
      <c r="F32" s="5">
        <v>2765.73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923.5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89</v>
      </c>
      <c r="D34" s="5">
        <v>0</v>
      </c>
      <c r="E34" t="s">
        <v>17</v>
      </c>
      <c r="F34" s="5">
        <f>B34*D34</f>
        <v>0</v>
      </c>
      <c r="J34" s="20"/>
      <c r="K34" s="30" t="s">
        <v>63</v>
      </c>
      <c r="L34" s="28">
        <f>SUM(L22:L33)</f>
        <v>5.37</v>
      </c>
      <c r="M34" s="34">
        <f>SUM(M22:M33)</f>
        <v>662.2014587099999</v>
      </c>
    </row>
    <row r="35" spans="1:11" ht="12.75">
      <c r="A35" s="4" t="s">
        <v>21</v>
      </c>
      <c r="B35" s="10"/>
      <c r="C35" s="10"/>
      <c r="F35" s="32">
        <f>SUM(F30:F34)</f>
        <v>6407.13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156985</v>
      </c>
      <c r="D37">
        <v>219171.6</v>
      </c>
      <c r="E37">
        <v>3468</v>
      </c>
      <c r="F37" s="35">
        <f>C37/D37*E37</f>
        <v>2484.0078732828524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126260</v>
      </c>
      <c r="D38">
        <v>219171.6</v>
      </c>
      <c r="E38">
        <v>3468</v>
      </c>
      <c r="F38" s="35">
        <f>C38/D38*E38</f>
        <v>1997.839501103245</v>
      </c>
      <c r="J38" s="20">
        <v>1</v>
      </c>
      <c r="K38" s="20" t="s">
        <v>90</v>
      </c>
      <c r="L38" s="25" t="s">
        <v>94</v>
      </c>
      <c r="M38" s="25">
        <v>13.04</v>
      </c>
    </row>
    <row r="39" spans="1:13" ht="12.75">
      <c r="A39" t="s">
        <v>25</v>
      </c>
      <c r="F39" s="11">
        <f>M34</f>
        <v>662.2014587099999</v>
      </c>
      <c r="J39" s="20">
        <v>2</v>
      </c>
      <c r="K39" s="20" t="s">
        <v>101</v>
      </c>
      <c r="L39" s="25" t="s">
        <v>93</v>
      </c>
      <c r="M39" s="25">
        <v>11</v>
      </c>
    </row>
    <row r="40" spans="1:13" ht="12.75">
      <c r="A40" t="s">
        <v>79</v>
      </c>
      <c r="F40" s="5"/>
      <c r="J40" s="20">
        <v>3</v>
      </c>
      <c r="K40" s="20"/>
      <c r="L40" s="25"/>
      <c r="M40" s="25"/>
    </row>
    <row r="41" spans="2:13" ht="12.75">
      <c r="B41">
        <v>3468</v>
      </c>
      <c r="C41" t="s">
        <v>16</v>
      </c>
      <c r="D41" s="5"/>
      <c r="F41" s="5">
        <v>0</v>
      </c>
      <c r="J41" s="20">
        <v>4</v>
      </c>
      <c r="K41" s="20"/>
      <c r="L41" s="25"/>
      <c r="M41" s="25"/>
    </row>
    <row r="42" spans="1:13" ht="12.75">
      <c r="A42" t="s">
        <v>26</v>
      </c>
      <c r="F42" s="11">
        <f>M52</f>
        <v>24.04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3468</v>
      </c>
      <c r="C45" t="s">
        <v>16</v>
      </c>
      <c r="D45" s="11">
        <v>0.28</v>
      </c>
      <c r="E45" t="s">
        <v>17</v>
      </c>
      <c r="F45" s="11">
        <f>B45*D45</f>
        <v>971.0400000000001</v>
      </c>
      <c r="J45" s="20">
        <v>8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6139.128833096098</v>
      </c>
      <c r="J46" s="20">
        <v>9</v>
      </c>
      <c r="K46" s="20"/>
      <c r="L46" s="25"/>
      <c r="M46" s="25"/>
    </row>
    <row r="47" spans="1:13" ht="12.75">
      <c r="A47" s="4" t="s">
        <v>30</v>
      </c>
      <c r="J47" s="20">
        <v>10</v>
      </c>
      <c r="K47" s="20"/>
      <c r="L47" s="25"/>
      <c r="M47" s="25"/>
    </row>
    <row r="48" spans="1:13" ht="12.75">
      <c r="A48" t="s">
        <v>31</v>
      </c>
      <c r="B48">
        <v>3468</v>
      </c>
      <c r="C48" t="s">
        <v>72</v>
      </c>
      <c r="D48" s="5">
        <v>0.19</v>
      </c>
      <c r="E48" t="s">
        <v>17</v>
      </c>
      <c r="F48" s="11">
        <f>B48*D48</f>
        <v>658.92</v>
      </c>
      <c r="J48" s="20">
        <v>11</v>
      </c>
      <c r="K48" s="20"/>
      <c r="L48" s="25"/>
      <c r="M48" s="25"/>
    </row>
    <row r="49" spans="1:13" ht="12.75">
      <c r="A49" t="s">
        <v>32</v>
      </c>
      <c r="J49" s="20">
        <v>12</v>
      </c>
      <c r="K49" s="20"/>
      <c r="L49" s="25"/>
      <c r="M49" s="25"/>
    </row>
    <row r="50" spans="1:13" ht="12.75">
      <c r="A50" s="7" t="s">
        <v>80</v>
      </c>
      <c r="J50" s="20">
        <v>13</v>
      </c>
      <c r="K50" s="20"/>
      <c r="L50" s="25"/>
      <c r="M50" s="25"/>
    </row>
    <row r="51" spans="2:13" ht="12.75">
      <c r="B51">
        <v>3468</v>
      </c>
      <c r="C51" t="s">
        <v>16</v>
      </c>
      <c r="D51" s="11">
        <v>0.74</v>
      </c>
      <c r="E51" t="s">
        <v>17</v>
      </c>
      <c r="F51" s="11">
        <f>B51*D51</f>
        <v>2566.32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2">
        <f>F48+F51</f>
        <v>3225.2400000000002</v>
      </c>
      <c r="J52" s="20"/>
      <c r="K52" s="20"/>
      <c r="L52" s="31" t="s">
        <v>70</v>
      </c>
      <c r="M52" s="34">
        <f>SUM(M38:M49)</f>
        <v>24.04</v>
      </c>
    </row>
    <row r="53" ht="12.75">
      <c r="A53" s="4" t="s">
        <v>34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3468</v>
      </c>
      <c r="C55" t="s">
        <v>16</v>
      </c>
      <c r="D55" s="11">
        <v>1.62</v>
      </c>
      <c r="E55" t="s">
        <v>17</v>
      </c>
      <c r="F55" s="11">
        <f>B55*D55</f>
        <v>5618.160000000001</v>
      </c>
    </row>
    <row r="56" spans="1:6" ht="12.75">
      <c r="A56" s="4" t="s">
        <v>35</v>
      </c>
      <c r="F56" s="8">
        <f>SUM(F55)</f>
        <v>5618.160000000001</v>
      </c>
    </row>
    <row r="57" spans="1:6" ht="12.75">
      <c r="A57" s="1" t="s">
        <v>36</v>
      </c>
      <c r="B57" s="1"/>
      <c r="F57" s="32">
        <f>F28+F35+F46+F52+F56</f>
        <v>30282.058833096096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242.25647066476878</v>
      </c>
    </row>
    <row r="59" spans="1:6" ht="15">
      <c r="A59" s="12" t="s">
        <v>39</v>
      </c>
      <c r="B59" s="12"/>
      <c r="C59" s="12"/>
      <c r="D59" s="12"/>
      <c r="E59" s="12"/>
      <c r="F59" s="44">
        <f>F57+F58</f>
        <v>30524.315303760864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95</v>
      </c>
    </row>
    <row r="61" spans="1:6" ht="12.75">
      <c r="A61" s="13"/>
      <c r="B61" s="39">
        <v>41183</v>
      </c>
      <c r="C61" s="40">
        <v>-84509</v>
      </c>
      <c r="D61" s="45">
        <f>F20</f>
        <v>37783.57</v>
      </c>
      <c r="E61" s="45">
        <f>F59</f>
        <v>30524.315303760864</v>
      </c>
      <c r="F61" s="46">
        <f>C61+D61-E61</f>
        <v>-77249.74530376086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2011-12-23T16:34:20Z</cp:lastPrinted>
  <dcterms:created xsi:type="dcterms:W3CDTF">2008-08-18T07:30:19Z</dcterms:created>
  <dcterms:modified xsi:type="dcterms:W3CDTF">2012-12-26T16:44:03Z</dcterms:modified>
  <cp:category/>
  <cp:version/>
  <cp:contentType/>
  <cp:contentStatus/>
</cp:coreProperties>
</file>