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<sst xmlns="http://schemas.openxmlformats.org/spreadsheetml/2006/main" count="124" uniqueCount="97">
  <si>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</si>
  <si>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</si>
  <si>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</si>
  <si>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</si>
  <si>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</si>
  <si>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</si>
  <si>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</si>
  <si>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</si>
  <si>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</si>
  <si>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</si>
  <si>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</si>
  <si>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</si>
  <si>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</si>
  <si>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</si>
  <si>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</si>
  <si>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</si>
  <si>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</si>
  <si>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</si>
  <si>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</si>
  <si>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</si>
  <si>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</si>
  <si>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</si>
  <si>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</si>
  <si>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</si>
  <si>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</si>
  <si>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</si>
  <si>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</si>
  <si>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</si>
  <si>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</si>
  <si>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</si>
  <si>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</si>
  <si>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</si>
  <si>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</si>
  <si>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</si>
  <si>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</si>
  <si>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</si>
  <si>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</si>
  <si>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</si>
  <si>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</si>
  <si>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</si>
  <si>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</si>
  <si>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</si>
  <si>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</si>
  <si>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</si>
  <si>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</si>
  <si>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</si>
  <si>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</si>
  <si>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</si>
  <si>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</si>
  <si>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</si>
  <si>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</si>
  <si>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</si>
  <si>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</si>
  <si>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</si>
  <si>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</si>
  <si>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</si>
  <si>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</si>
  <si>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</si>
  <si>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</si>
  <si>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</si>
  <si>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</si>
  <si>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</si>
  <si>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</si>
  <si>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</si>
  <si>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</si>
  <si>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</si>
  <si>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</si>
  <si>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</si>
  <si>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</si>
  <si>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</si>
  <si>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</si>
  <si>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</si>
  <si>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</si>
  <si>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</si>
  <si>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</si>
  <si>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</si>
  <si>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</si>
  <si>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</si>
  <si>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</si>
  <si>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</si>
  <si>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</si>
  <si>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</si>
  <si>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</si>
  <si>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</si>
  <si>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</si>
  <si>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1.2 Аренда (Спарк, Детская школа, ООО Пекарь",эр-телеком)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</si>
  <si>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</si>
  <si>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</si>
  <si>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</si>
  <si>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</si>
  <si>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</si>
  <si>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</si>
  <si>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</si>
  <si>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Прочистка канализации</t>
  </si>
  <si>
    <t>ост.на 01.11</t>
  </si>
  <si>
    <t>октябрь</t>
  </si>
  <si>
    <t xml:space="preserve">                    за октябрь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</si>
</sst>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87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3380.9</v>
      </c>
      <c r="F7" t="s">
        <v>73</v>
      </c>
      <c r="J7" s="15"/>
      <c r="K7" s="15" t="s">
        <v>50</v>
      </c>
      <c r="L7" s="21">
        <v>8</v>
      </c>
      <c r="M7" s="33">
        <f>L7*89.21*1.202</f>
        <v>857.84336</v>
      </c>
    </row>
    <row r="8" spans="1:13" ht="12.75">
      <c r="A8" t="s">
        <v>3</v>
      </c>
      <c r="E8">
        <v>716.6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1828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2613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282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39624.34</v>
      </c>
      <c r="J16" s="15" t="s">
        <v>60</v>
      </c>
      <c r="K16" s="26" t="s">
        <v>61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35133.98</v>
      </c>
      <c r="J17" s="16" t="s">
        <v>62</v>
      </c>
      <c r="K17" s="18" t="s">
        <v>63</v>
      </c>
      <c r="L17" s="23">
        <v>5.17</v>
      </c>
      <c r="M17" s="33">
        <f t="shared" si="0"/>
        <v>554.3812714</v>
      </c>
    </row>
    <row r="18" spans="2:13" ht="12.75">
      <c r="B18" t="s">
        <v>11</v>
      </c>
      <c r="F18" s="9">
        <f>F17/F16</f>
        <v>0.886676724457745</v>
      </c>
      <c r="J18" s="20"/>
      <c r="K18" s="27" t="s">
        <v>64</v>
      </c>
      <c r="L18" s="28">
        <f>SUM(L7:L17)</f>
        <v>18.17</v>
      </c>
      <c r="M18" s="34">
        <f>SUM(M7:M17)</f>
        <v>1948.3767313999997</v>
      </c>
    </row>
    <row r="19" spans="1:11" ht="12.75">
      <c r="A19" t="s">
        <v>85</v>
      </c>
      <c r="F19" s="5">
        <v>2295.92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37429.9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/>
      <c r="L23" s="25"/>
      <c r="M23" s="33">
        <f aca="true" t="shared" si="1" ref="M23:M34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1.31</v>
      </c>
      <c r="E30" t="s">
        <v>17</v>
      </c>
      <c r="F30" s="11">
        <f>E7*D30</f>
        <v>4428.979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335</v>
      </c>
      <c r="C32" t="s">
        <v>20</v>
      </c>
      <c r="D32" s="5">
        <v>2.89</v>
      </c>
      <c r="E32" t="s">
        <v>17</v>
      </c>
      <c r="F32" s="5">
        <v>968.15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90</v>
      </c>
      <c r="B33">
        <v>716.6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5397.129</v>
      </c>
      <c r="J35" s="20"/>
      <c r="K35" s="30" t="s">
        <v>64</v>
      </c>
      <c r="L35" s="28">
        <f>SUM(L22:L34)</f>
        <v>4.83</v>
      </c>
      <c r="M35" s="34">
        <f>SUM(M22:M34)</f>
        <v>595.6113678899999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156985</v>
      </c>
      <c r="D37">
        <v>219171.6</v>
      </c>
      <c r="E37">
        <v>3380.9</v>
      </c>
      <c r="F37" s="35">
        <f>C37/D37*E37</f>
        <v>2421.621170352363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126260</v>
      </c>
      <c r="D38">
        <v>219171.6</v>
      </c>
      <c r="E38">
        <v>3380.9</v>
      </c>
      <c r="F38" s="35">
        <f>C38/D38*E38</f>
        <v>1947.663082260658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595.6113678899999</v>
      </c>
      <c r="J39" s="20">
        <v>1</v>
      </c>
      <c r="K39" s="20"/>
      <c r="L39" s="25"/>
      <c r="M39" s="25"/>
    </row>
    <row r="40" spans="1:13" ht="12.75">
      <c r="A40" t="s">
        <v>80</v>
      </c>
      <c r="F40" s="5"/>
      <c r="J40" s="20">
        <v>2</v>
      </c>
      <c r="K40" s="20"/>
      <c r="L40" s="25"/>
      <c r="M40" s="25"/>
    </row>
    <row r="41" spans="2:13" ht="12.75">
      <c r="B41">
        <v>3380.9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M50</f>
        <v>0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3380.9</v>
      </c>
      <c r="C45" t="s">
        <v>16</v>
      </c>
      <c r="D45" s="11">
        <v>0.28</v>
      </c>
      <c r="E45" t="s">
        <v>17</v>
      </c>
      <c r="F45" s="11">
        <f>B45*D45</f>
        <v>946.6520000000002</v>
      </c>
      <c r="J45" s="20">
        <v>8</v>
      </c>
      <c r="K45" s="20"/>
      <c r="L45" s="25"/>
      <c r="M45" s="25"/>
    </row>
    <row r="46" spans="1:13" ht="12.75">
      <c r="A46" s="45" t="s">
        <v>92</v>
      </c>
      <c r="B46" s="45"/>
      <c r="C46" s="45"/>
      <c r="D46" s="46"/>
      <c r="E46" s="45"/>
      <c r="F46" s="46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5911.547620503021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3380.9</v>
      </c>
      <c r="C49" t="s">
        <v>73</v>
      </c>
      <c r="D49" s="5">
        <v>0.14</v>
      </c>
      <c r="E49" t="s">
        <v>17</v>
      </c>
      <c r="F49" s="11">
        <f>B49*D49</f>
        <v>473.3260000000001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71</v>
      </c>
      <c r="M50" s="34">
        <f>SUM(M39:M49)</f>
        <v>0</v>
      </c>
    </row>
    <row r="51" spans="1:6" ht="12.75">
      <c r="A51" s="7" t="s">
        <v>81</v>
      </c>
      <c r="F51" s="5"/>
    </row>
    <row r="52" spans="2:6" ht="12.75">
      <c r="B52">
        <v>3380.9</v>
      </c>
      <c r="C52" t="s">
        <v>16</v>
      </c>
      <c r="D52" s="11">
        <v>0.67</v>
      </c>
      <c r="E52" t="s">
        <v>17</v>
      </c>
      <c r="F52" s="11">
        <f>B52*D52</f>
        <v>2265.203</v>
      </c>
    </row>
    <row r="53" spans="1:6" ht="12.75">
      <c r="A53" s="4" t="s">
        <v>33</v>
      </c>
      <c r="F53" s="32">
        <f>F49+F52</f>
        <v>2738.529</v>
      </c>
    </row>
    <row r="54" spans="1:6" ht="12.75">
      <c r="A54" s="4" t="s">
        <v>34</v>
      </c>
      <c r="F54" s="5"/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3380.9</v>
      </c>
      <c r="C56" t="s">
        <v>16</v>
      </c>
      <c r="D56" s="11">
        <v>1.62</v>
      </c>
      <c r="E56" t="s">
        <v>17</v>
      </c>
      <c r="F56" s="11">
        <f>B56*D56</f>
        <v>5477.058000000001</v>
      </c>
    </row>
    <row r="57" spans="1:6" ht="12.75">
      <c r="A57" s="4" t="s">
        <v>36</v>
      </c>
      <c r="F57" s="32">
        <f>SUM(F56)</f>
        <v>5477.058000000001</v>
      </c>
    </row>
    <row r="58" spans="1:6" ht="12.75">
      <c r="A58" s="1" t="s">
        <v>37</v>
      </c>
      <c r="B58" s="1"/>
      <c r="F58" s="32">
        <f>F28+F35+F47+F53+F57</f>
        <v>27219.46362050302</v>
      </c>
    </row>
    <row r="59" spans="1:6" ht="12.75">
      <c r="A59" s="1" t="s">
        <v>39</v>
      </c>
      <c r="B59" s="37">
        <v>0.008</v>
      </c>
      <c r="C59" s="1"/>
      <c r="D59" s="1"/>
      <c r="E59" s="1"/>
      <c r="F59" s="32">
        <f>F58*0.8%</f>
        <v>217.75570896402414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27437.219329467043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41183</v>
      </c>
      <c r="C62" s="41">
        <v>115208</v>
      </c>
      <c r="D62" s="43">
        <f>F20</f>
        <v>37429.9</v>
      </c>
      <c r="E62" s="43">
        <f>F60</f>
        <v>27437.219329467043</v>
      </c>
      <c r="F62" s="44">
        <f>C62+D62-E62</f>
        <v>125200.68067053295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2011-12-17T09:17:44Z</cp:lastPrinted>
  <dcterms:created xsi:type="dcterms:W3CDTF">2008-08-18T07:30:19Z</dcterms:created>
  <dcterms:modified xsi:type="dcterms:W3CDTF">2012-12-20T13:36:16Z</dcterms:modified>
  <cp:category/>
  <cp:version/>
  <cp:contentType/>
  <cp:contentStatus/>
</cp:coreProperties>
</file>