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<sst xmlns="http://schemas.openxmlformats.org/spreadsheetml/2006/main" count="145" uniqueCount="117">
  <si>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</si>
  <si>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</si>
  <si>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</si>
  <si>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</si>
  <si>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</si>
  <si>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</si>
  <si>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</si>
  <si>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</si>
  <si>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</si>
  <si>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</si>
  <si>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</si>
  <si>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</si>
  <si>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</si>
  <si>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</si>
  <si>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</si>
  <si>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</si>
  <si>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</si>
  <si>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</si>
  <si>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</si>
  <si>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</si>
  <si>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</si>
  <si>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</si>
  <si>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</si>
  <si>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</si>
  <si>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</si>
  <si>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</si>
  <si>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</si>
  <si>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</si>
  <si>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</si>
  <si>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</si>
  <si>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</si>
  <si>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</si>
  <si>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</si>
  <si>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</si>
  <si>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</si>
  <si>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</si>
  <si>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</si>
  <si>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</si>
  <si>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</si>
  <si>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</si>
  <si>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</si>
  <si>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</si>
  <si>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</si>
  <si>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</si>
  <si>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</si>
  <si>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</si>
  <si>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</si>
  <si>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</si>
  <si>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</si>
  <si>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</si>
  <si>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</si>
  <si>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</si>
  <si>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</si>
  <si>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</si>
  <si>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</si>
  <si>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</si>
  <si>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</si>
  <si>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</si>
  <si>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</si>
  <si>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</si>
  <si>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</si>
  <si>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</si>
  <si>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</si>
  <si>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</si>
  <si>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</si>
  <si>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</si>
  <si>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</si>
  <si>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</si>
  <si>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</si>
  <si>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</si>
  <si>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</si>
  <si>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</si>
  <si>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</si>
  <si>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</si>
  <si>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</si>
  <si>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</si>
  <si>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</si>
  <si>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</si>
  <si>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</si>
  <si>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</si>
  <si>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</si>
  <si>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</si>
  <si>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</si>
  <si>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</si>
  <si>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</si>
  <si>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</si>
  <si>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</si>
  <si>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</si>
  <si>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</si>
  <si>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</si>
  <si>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</si>
  <si>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</si>
  <si>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</si>
  <si>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ВДПО (прочистка поакту)</t>
  </si>
  <si>
    <t>Техлифт (техобслуживание)</t>
  </si>
  <si>
    <t>Испытание обследование строительных конструкций</t>
  </si>
  <si>
    <t>ост.на 01.01.</t>
  </si>
  <si>
    <t>декабрь</t>
  </si>
  <si>
    <t xml:space="preserve">                    за декабрь  2012 г.</t>
  </si>
  <si>
    <t>3.  Материалы</t>
  </si>
  <si>
    <t>(за год)</t>
  </si>
  <si>
    <t>Прочистка канализации</t>
  </si>
  <si>
    <t>Смена вентиля Д 15 (2шт) чердак</t>
  </si>
  <si>
    <t>Вентиль Д 15</t>
  </si>
  <si>
    <t>2шт</t>
  </si>
  <si>
    <t>Установка хомута (1шт) т.п.</t>
  </si>
  <si>
    <t>Хомут Д 32</t>
  </si>
  <si>
    <t>1шт</t>
  </si>
  <si>
    <t>Смена труб Д 40 (4мп) т.п.</t>
  </si>
  <si>
    <t>Труба Д 40</t>
  </si>
  <si>
    <t>4мп</t>
  </si>
  <si>
    <t>Смена труб Д 25 (6мп) т.п.</t>
  </si>
  <si>
    <t>Труба Д 25</t>
  </si>
  <si>
    <t>6мп</t>
  </si>
  <si>
    <t>Смена розетки (1шт0 т.п.</t>
  </si>
  <si>
    <t>Розетка</t>
  </si>
  <si>
    <r>
      <t>1.2 Аренда (Спарк, Медиа-Маркет,интер-телеком,ростел</t>
    </r>
    <r>
      <rPr>
        <sz val="8"/>
        <color indexed="10"/>
        <rFont val="Arial Cyr"/>
        <family val="0"/>
      </rPr>
      <t>.комстар-год</t>
    </r>
    <r>
      <rPr>
        <sz val="8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</si>
</sst>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A19" sqref="A1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98</v>
      </c>
    </row>
    <row r="3" spans="2:13" ht="12.75">
      <c r="B3" s="1" t="s">
        <v>86</v>
      </c>
      <c r="C3" s="8" t="s">
        <v>97</v>
      </c>
      <c r="D3" s="1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5</v>
      </c>
      <c r="M10" s="33">
        <f t="shared" si="0"/>
        <v>536.1520999999999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64913.8</v>
      </c>
      <c r="J17" s="16" t="s">
        <v>55</v>
      </c>
      <c r="K17" s="18" t="s">
        <v>56</v>
      </c>
      <c r="L17" s="23">
        <v>5.28</v>
      </c>
      <c r="M17" s="33">
        <f t="shared" si="0"/>
        <v>566.1766176</v>
      </c>
    </row>
    <row r="18" spans="2:13" ht="12.75">
      <c r="B18" t="s">
        <v>11</v>
      </c>
      <c r="F18" s="9">
        <f>F17/F16</f>
        <v>1.0492202750312316</v>
      </c>
      <c r="J18" s="20"/>
      <c r="K18" s="27" t="s">
        <v>57</v>
      </c>
      <c r="L18" s="28">
        <f>SUM(L7:L17)</f>
        <v>19.28</v>
      </c>
      <c r="M18" s="34">
        <f>SUM(M7:M17)</f>
        <v>2067.4024976</v>
      </c>
    </row>
    <row r="19" spans="1:11" ht="12.75">
      <c r="A19" s="7" t="s">
        <v>116</v>
      </c>
      <c r="B19" s="7"/>
      <c r="C19" s="7"/>
      <c r="D19" s="7"/>
      <c r="E19" s="7"/>
      <c r="F19" s="5">
        <v>1524.92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66438.72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101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102</v>
      </c>
      <c r="L23" s="25">
        <v>1.62</v>
      </c>
      <c r="M23" s="33">
        <f aca="true" t="shared" si="1" ref="M23:M31">L23*89.21*1.202*1.15</f>
        <v>199.77027245999994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0.5</v>
      </c>
      <c r="M24" s="33">
        <f t="shared" si="1"/>
        <v>61.65749149999999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108</v>
      </c>
      <c r="L25" s="25">
        <v>4.86</v>
      </c>
      <c r="M25" s="33">
        <f t="shared" si="1"/>
        <v>599.3108173799999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 t="s">
        <v>111</v>
      </c>
      <c r="L26" s="25">
        <v>5.69</v>
      </c>
      <c r="M26" s="33">
        <f t="shared" si="1"/>
        <v>701.6622532699998</v>
      </c>
    </row>
    <row r="27" spans="1:13" ht="12.75">
      <c r="A27" s="6" t="s">
        <v>99</v>
      </c>
      <c r="B27" t="s">
        <v>100</v>
      </c>
      <c r="F27" s="5">
        <v>1851</v>
      </c>
      <c r="J27" s="20">
        <v>6</v>
      </c>
      <c r="K27" s="20" t="s">
        <v>114</v>
      </c>
      <c r="L27" s="25">
        <v>0.24</v>
      </c>
      <c r="M27" s="33">
        <f t="shared" si="1"/>
        <v>29.595595919999994</v>
      </c>
    </row>
    <row r="28" spans="1:13" ht="12.75">
      <c r="A28" s="4" t="s">
        <v>31</v>
      </c>
      <c r="F28" s="32">
        <f>F25+F26+F27</f>
        <v>7458.57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89</v>
      </c>
      <c r="D30" s="5">
        <v>1.01</v>
      </c>
      <c r="E30" t="s">
        <v>17</v>
      </c>
      <c r="F30" s="11">
        <f>E7*D30</f>
        <v>4348.353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1943.9999999999998</v>
      </c>
      <c r="C32" t="s">
        <v>20</v>
      </c>
      <c r="D32" s="5">
        <v>2.89</v>
      </c>
      <c r="E32" t="s">
        <v>17</v>
      </c>
      <c r="F32" s="5">
        <v>5618.16</v>
      </c>
      <c r="J32" s="20"/>
      <c r="K32" s="30" t="s">
        <v>57</v>
      </c>
      <c r="L32" s="28">
        <f>SUM(L22:L31)</f>
        <v>22.57</v>
      </c>
      <c r="M32" s="34">
        <f>SUM(M22:M31)</f>
        <v>2783.2191663099998</v>
      </c>
    </row>
    <row r="33" spans="1:11" ht="12.75">
      <c r="A33" t="s">
        <v>91</v>
      </c>
      <c r="B33">
        <v>617</v>
      </c>
      <c r="C33" t="s">
        <v>16</v>
      </c>
      <c r="D33" s="5">
        <v>0.4</v>
      </c>
      <c r="E33" t="s">
        <v>17</v>
      </c>
      <c r="F33" s="11">
        <f>B33*D33</f>
        <v>246.8</v>
      </c>
      <c r="K33" s="1" t="s">
        <v>61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93</v>
      </c>
      <c r="B35" s="46"/>
      <c r="C35" s="46"/>
      <c r="D35" s="47"/>
      <c r="E35" s="46"/>
      <c r="F35" s="48">
        <v>0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10213.312999999998</v>
      </c>
      <c r="J36" s="20">
        <v>1</v>
      </c>
      <c r="K36" s="20" t="s">
        <v>103</v>
      </c>
      <c r="L36" s="25" t="s">
        <v>104</v>
      </c>
      <c r="M36" s="25">
        <v>290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106</v>
      </c>
      <c r="L37" s="25" t="s">
        <v>107</v>
      </c>
      <c r="M37" s="25">
        <v>40</v>
      </c>
    </row>
    <row r="38" spans="1:13" ht="12.75">
      <c r="A38" s="10" t="s">
        <v>77</v>
      </c>
      <c r="B38" s="10">
        <v>2</v>
      </c>
      <c r="C38" s="10"/>
      <c r="D38" s="5">
        <v>5483</v>
      </c>
      <c r="F38" s="43">
        <f>B38*D38</f>
        <v>10966</v>
      </c>
      <c r="J38" s="20">
        <v>3</v>
      </c>
      <c r="K38" s="20" t="s">
        <v>109</v>
      </c>
      <c r="L38" s="25" t="s">
        <v>110</v>
      </c>
      <c r="M38" s="25">
        <v>680</v>
      </c>
    </row>
    <row r="39" spans="1:13" ht="12.75">
      <c r="A39" s="49" t="s">
        <v>94</v>
      </c>
      <c r="B39" s="49"/>
      <c r="C39" s="49"/>
      <c r="D39" s="47"/>
      <c r="E39" s="46"/>
      <c r="F39" s="50">
        <v>0</v>
      </c>
      <c r="J39" s="20">
        <v>4</v>
      </c>
      <c r="K39" s="20" t="s">
        <v>112</v>
      </c>
      <c r="L39" s="25" t="s">
        <v>113</v>
      </c>
      <c r="M39" s="25">
        <v>522</v>
      </c>
    </row>
    <row r="40" spans="1:13" ht="12.75">
      <c r="A40" s="4" t="s">
        <v>74</v>
      </c>
      <c r="F40" s="8">
        <f>F38+F39</f>
        <v>10966</v>
      </c>
      <c r="J40" s="20">
        <v>5</v>
      </c>
      <c r="K40" s="20" t="s">
        <v>115</v>
      </c>
      <c r="L40" s="25" t="s">
        <v>107</v>
      </c>
      <c r="M40" s="25">
        <v>35</v>
      </c>
    </row>
    <row r="41" spans="1:13" ht="12.75">
      <c r="A41" s="4" t="s">
        <v>68</v>
      </c>
      <c r="B41" s="4"/>
      <c r="J41" s="20">
        <v>6</v>
      </c>
      <c r="K41" s="20"/>
      <c r="L41" s="25"/>
      <c r="M41" s="25"/>
    </row>
    <row r="42" spans="1:13" ht="12.75">
      <c r="A42" t="s">
        <v>22</v>
      </c>
      <c r="C42">
        <v>155270</v>
      </c>
      <c r="D42">
        <v>219171.6</v>
      </c>
      <c r="E42">
        <v>4305.3</v>
      </c>
      <c r="F42" s="35">
        <f>C42/D42*E42</f>
        <v>3050.0481403612516</v>
      </c>
      <c r="J42" s="20">
        <v>7</v>
      </c>
      <c r="K42" s="20"/>
      <c r="L42" s="25"/>
      <c r="M42" s="25"/>
    </row>
    <row r="43" spans="1:13" ht="12.75">
      <c r="A43" t="s">
        <v>23</v>
      </c>
      <c r="C43">
        <v>105245</v>
      </c>
      <c r="D43">
        <v>219171.6</v>
      </c>
      <c r="E43">
        <v>4305.3</v>
      </c>
      <c r="F43" s="35">
        <f>C43/D43*E43</f>
        <v>2067.3814422124033</v>
      </c>
      <c r="J43" s="20">
        <v>8</v>
      </c>
      <c r="K43" s="20"/>
      <c r="L43" s="25"/>
      <c r="M43" s="25"/>
    </row>
    <row r="44" spans="1:13" ht="12.75">
      <c r="A44" t="s">
        <v>24</v>
      </c>
      <c r="F44" s="11">
        <f>M32</f>
        <v>2783.2191663099998</v>
      </c>
      <c r="J44" s="20">
        <v>9</v>
      </c>
      <c r="K44" s="20"/>
      <c r="L44" s="25"/>
      <c r="M44" s="25"/>
    </row>
    <row r="45" spans="1:13" ht="12.75">
      <c r="A45" t="s">
        <v>82</v>
      </c>
      <c r="F45" s="5"/>
      <c r="J45" s="20">
        <v>10</v>
      </c>
      <c r="K45" s="20"/>
      <c r="L45" s="25"/>
      <c r="M45" s="25"/>
    </row>
    <row r="46" spans="2:13" ht="12.75">
      <c r="B46">
        <v>4305.3</v>
      </c>
      <c r="C46" t="s">
        <v>16</v>
      </c>
      <c r="D46" s="5"/>
      <c r="F46" s="5">
        <v>0</v>
      </c>
      <c r="J46" s="20">
        <v>11</v>
      </c>
      <c r="K46" s="20"/>
      <c r="L46" s="25"/>
      <c r="M46" s="25"/>
    </row>
    <row r="47" spans="1:13" ht="12.75">
      <c r="A47" t="s">
        <v>25</v>
      </c>
      <c r="F47" s="11">
        <f>M55</f>
        <v>1567</v>
      </c>
      <c r="J47" s="20">
        <v>12</v>
      </c>
      <c r="K47" s="20"/>
      <c r="L47" s="25"/>
      <c r="M47" s="25"/>
    </row>
    <row r="48" spans="1:13" ht="12.75">
      <c r="A48" t="s">
        <v>26</v>
      </c>
      <c r="F48" s="5"/>
      <c r="J48" s="20">
        <v>13</v>
      </c>
      <c r="K48" s="20"/>
      <c r="L48" s="25"/>
      <c r="M48" s="25"/>
    </row>
    <row r="49" spans="1:13" ht="12.75">
      <c r="A49" t="s">
        <v>27</v>
      </c>
      <c r="F49" s="5"/>
      <c r="J49" s="20">
        <v>14</v>
      </c>
      <c r="K49" s="20"/>
      <c r="L49" s="25"/>
      <c r="M49" s="25"/>
    </row>
    <row r="50" spans="2:13" ht="12.75">
      <c r="B50">
        <v>4305.3</v>
      </c>
      <c r="C50" t="s">
        <v>16</v>
      </c>
      <c r="D50" s="11">
        <v>0.25</v>
      </c>
      <c r="E50" t="s">
        <v>17</v>
      </c>
      <c r="F50" s="11">
        <f>B50*D50</f>
        <v>1076.325</v>
      </c>
      <c r="J50" s="20">
        <v>15</v>
      </c>
      <c r="K50" s="20"/>
      <c r="L50" s="25"/>
      <c r="M50" s="25"/>
    </row>
    <row r="51" spans="1:13" ht="12.75">
      <c r="A51" s="46" t="s">
        <v>95</v>
      </c>
      <c r="B51" s="46"/>
      <c r="C51" s="46"/>
      <c r="D51" s="48"/>
      <c r="E51" s="46"/>
      <c r="F51" s="48">
        <v>0</v>
      </c>
      <c r="J51" s="20">
        <v>16</v>
      </c>
      <c r="K51" s="20"/>
      <c r="L51" s="25"/>
      <c r="M51" s="25"/>
    </row>
    <row r="52" spans="1:13" ht="12.75">
      <c r="A52" s="4" t="s">
        <v>71</v>
      </c>
      <c r="B52" s="10"/>
      <c r="C52" s="10"/>
      <c r="F52" s="32">
        <f>SUM(F42:F51)</f>
        <v>10543.973748883656</v>
      </c>
      <c r="J52" s="20">
        <v>17</v>
      </c>
      <c r="K52" s="20"/>
      <c r="L52" s="25"/>
      <c r="M52" s="25"/>
    </row>
    <row r="53" spans="1:13" ht="12.75">
      <c r="A53" s="4" t="s">
        <v>69</v>
      </c>
      <c r="F53" s="5"/>
      <c r="J53" s="20">
        <v>18</v>
      </c>
      <c r="K53" s="20"/>
      <c r="L53" s="25"/>
      <c r="M53" s="25"/>
    </row>
    <row r="54" spans="1:13" ht="12.75">
      <c r="A54" t="s">
        <v>28</v>
      </c>
      <c r="B54">
        <v>4305.3</v>
      </c>
      <c r="C54" t="s">
        <v>66</v>
      </c>
      <c r="D54" s="5">
        <v>0.15</v>
      </c>
      <c r="E54" t="s">
        <v>17</v>
      </c>
      <c r="F54" s="11">
        <f>B54*D54</f>
        <v>645.795</v>
      </c>
      <c r="J54" s="20">
        <v>19</v>
      </c>
      <c r="K54" s="20"/>
      <c r="L54" s="25"/>
      <c r="M54" s="25"/>
    </row>
    <row r="55" spans="1:13" ht="12.75">
      <c r="A55" t="s">
        <v>29</v>
      </c>
      <c r="F55" s="5"/>
      <c r="J55" s="20"/>
      <c r="K55" s="20"/>
      <c r="L55" s="31" t="s">
        <v>64</v>
      </c>
      <c r="M55" s="34">
        <f>SUM(M36:M54)</f>
        <v>1567</v>
      </c>
    </row>
    <row r="56" ht="12.75">
      <c r="A56" s="7" t="s">
        <v>83</v>
      </c>
    </row>
    <row r="57" spans="2:6" ht="12.75">
      <c r="B57">
        <v>4305.3</v>
      </c>
      <c r="C57" t="s">
        <v>16</v>
      </c>
      <c r="D57" s="11">
        <v>0.63</v>
      </c>
      <c r="E57" t="s">
        <v>17</v>
      </c>
      <c r="F57" s="11">
        <f>B57*D57</f>
        <v>2712.339</v>
      </c>
    </row>
    <row r="58" spans="1:6" ht="12.75">
      <c r="A58" s="4" t="s">
        <v>70</v>
      </c>
      <c r="F58" s="32">
        <f>F54+F57</f>
        <v>3358.134</v>
      </c>
    </row>
    <row r="59" ht="12.75">
      <c r="A59" s="4" t="s">
        <v>72</v>
      </c>
    </row>
    <row r="60" spans="1:6" ht="12.75">
      <c r="A60" s="7" t="s">
        <v>87</v>
      </c>
      <c r="B60" s="7"/>
      <c r="C60" s="7"/>
      <c r="D60" s="7"/>
      <c r="E60" s="7"/>
      <c r="F60" s="7"/>
    </row>
    <row r="61" spans="2:6" ht="12.75">
      <c r="B61">
        <v>4305.3</v>
      </c>
      <c r="C61" t="s">
        <v>16</v>
      </c>
      <c r="D61" s="11">
        <v>1.72</v>
      </c>
      <c r="E61" t="s">
        <v>17</v>
      </c>
      <c r="F61" s="11">
        <f>B61*D61</f>
        <v>7405.116</v>
      </c>
    </row>
    <row r="62" spans="1:6" ht="12.75">
      <c r="A62" s="10" t="s">
        <v>73</v>
      </c>
      <c r="F62" s="32">
        <f>SUM(F61)</f>
        <v>7405.116</v>
      </c>
    </row>
    <row r="63" spans="1:6" ht="12.75">
      <c r="A63" s="1" t="s">
        <v>30</v>
      </c>
      <c r="B63" s="1"/>
      <c r="F63" s="32">
        <f>F28+F36+F40+F52+F58+F62</f>
        <v>49945.106748883656</v>
      </c>
    </row>
    <row r="64" spans="1:6" ht="12.75">
      <c r="A64" s="1" t="s">
        <v>32</v>
      </c>
      <c r="B64" s="37">
        <v>0.008</v>
      </c>
      <c r="C64" s="1"/>
      <c r="D64" s="1"/>
      <c r="E64" s="1"/>
      <c r="F64" s="32">
        <f>F63*0.8%</f>
        <v>399.5608539910693</v>
      </c>
    </row>
    <row r="65" spans="1:6" ht="15">
      <c r="A65" s="12" t="s">
        <v>33</v>
      </c>
      <c r="B65" s="12"/>
      <c r="C65" s="12"/>
      <c r="D65" s="12"/>
      <c r="E65" s="12"/>
      <c r="F65" s="36">
        <f>F63+F64</f>
        <v>50344.667602874724</v>
      </c>
    </row>
    <row r="66" spans="2:6" ht="12.75">
      <c r="B66" s="38" t="s">
        <v>78</v>
      </c>
      <c r="C66" s="39" t="s">
        <v>79</v>
      </c>
      <c r="D66" s="22" t="s">
        <v>80</v>
      </c>
      <c r="E66" s="22" t="s">
        <v>81</v>
      </c>
      <c r="F66" s="42" t="s">
        <v>96</v>
      </c>
    </row>
    <row r="67" spans="1:6" ht="12.75">
      <c r="A67" s="13"/>
      <c r="B67" s="40">
        <v>41609</v>
      </c>
      <c r="C67" s="41">
        <v>151861</v>
      </c>
      <c r="D67" s="44">
        <f>F20</f>
        <v>66438.72</v>
      </c>
      <c r="E67" s="44">
        <f>F65</f>
        <v>50344.667602874724</v>
      </c>
      <c r="F67" s="45">
        <f>C67+D67-E67</f>
        <v>167955.05239712528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2013-02-28T15:31:32Z</dcterms:modified>
  <cp:category/>
  <cp:version/>
  <cp:contentType/>
  <cp:contentStatus/>
</cp:coreProperties>
</file>