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<sst xmlns="http://schemas.openxmlformats.org/spreadsheetml/2006/main" count="120" uniqueCount="94">
  <si>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</si>
  <si>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</si>
  <si>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</si>
  <si>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</si>
  <si>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</si>
  <si>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</si>
  <si>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</si>
  <si>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</si>
  <si>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</si>
  <si>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</si>
  <si>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</si>
  <si>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</si>
  <si>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</si>
  <si>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</si>
  <si>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</si>
  <si>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</si>
  <si>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</si>
  <si>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</si>
  <si>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</si>
  <si>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</si>
  <si>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</si>
  <si>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</si>
  <si>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</si>
  <si>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</si>
  <si>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</si>
  <si>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</si>
  <si>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</si>
  <si>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</si>
  <si>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</si>
  <si>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</si>
  <si>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</si>
  <si>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</si>
  <si>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</si>
  <si>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</si>
  <si>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</si>
  <si>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</si>
  <si>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</si>
  <si>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</si>
  <si>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</si>
  <si>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</si>
  <si>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</si>
  <si>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</si>
  <si>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</si>
  <si>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</si>
  <si>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</si>
  <si>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</si>
  <si>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</si>
  <si>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</si>
  <si>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</si>
  <si>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</si>
  <si>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</si>
  <si>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</si>
  <si>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</si>
  <si>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</si>
  <si>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</si>
  <si>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</si>
  <si>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</si>
  <si>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</si>
  <si>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</si>
  <si>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</si>
  <si>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</si>
  <si>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</si>
  <si>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</si>
  <si>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</si>
  <si>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</si>
  <si>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</si>
  <si>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</si>
  <si>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</si>
  <si>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</si>
  <si>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</si>
  <si>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</si>
  <si>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</si>
  <si>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</si>
  <si>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</si>
  <si>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</si>
  <si>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</si>
  <si>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</si>
  <si>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</si>
  <si>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</si>
  <si>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</si>
  <si>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</si>
  <si>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</si>
  <si>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</si>
  <si>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</si>
  <si>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</si>
  <si>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</si>
  <si>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</si>
  <si>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</si>
  <si>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</si>
  <si>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</si>
  <si>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3.  </t>
  </si>
  <si>
    <t>ост.на 01.10</t>
  </si>
  <si>
    <t>сентябрь</t>
  </si>
  <si>
    <t xml:space="preserve">                    за сентябрь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</si>
</sst>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41" t="s">
        <v>92</v>
      </c>
      <c r="D3" s="1" t="s">
        <v>85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0</v>
      </c>
      <c r="M7" s="32">
        <f>L7*81.37*1.202</f>
        <v>0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>L8*81.37*1.202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/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>L10*81.37*1.202</f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/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>L12*81.37*1.202</f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>L13*81.37*1.202</f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/>
    </row>
    <row r="15" spans="10:13" ht="12.75">
      <c r="J15" s="14" t="s">
        <v>59</v>
      </c>
      <c r="K15" s="25" t="s">
        <v>60</v>
      </c>
      <c r="L15" s="20">
        <v>0</v>
      </c>
      <c r="M15" s="32">
        <f>L15*81.37*1.202</f>
        <v>0</v>
      </c>
    </row>
    <row r="16" spans="1:13" ht="12.75">
      <c r="A16" s="2" t="s">
        <v>9</v>
      </c>
      <c r="F16" s="10">
        <v>4452.78</v>
      </c>
      <c r="J16" s="14" t="s">
        <v>61</v>
      </c>
      <c r="K16" s="25" t="s">
        <v>62</v>
      </c>
      <c r="L16" s="20">
        <v>0</v>
      </c>
      <c r="M16" s="32">
        <f>L16*81.37*1.202</f>
        <v>0</v>
      </c>
    </row>
    <row r="17" spans="1:13" ht="12.75">
      <c r="A17" t="s">
        <v>10</v>
      </c>
      <c r="F17" s="5">
        <v>2126.99</v>
      </c>
      <c r="J17" s="15" t="s">
        <v>63</v>
      </c>
      <c r="K17" s="17" t="s">
        <v>64</v>
      </c>
      <c r="L17" s="22">
        <v>1.67</v>
      </c>
      <c r="M17" s="32">
        <f>L17*81.37*1.202</f>
        <v>163.3372558</v>
      </c>
    </row>
    <row r="18" spans="2:13" ht="12.75">
      <c r="B18" t="s">
        <v>11</v>
      </c>
      <c r="F18" s="8">
        <f>F17/F16</f>
        <v>0.4776768670358742</v>
      </c>
      <c r="J18" s="19"/>
      <c r="K18" s="26" t="s">
        <v>65</v>
      </c>
      <c r="L18" s="27">
        <f>SUM(L7:L17)</f>
        <v>1.67</v>
      </c>
      <c r="M18" s="33">
        <f>SUM(M7:M17)</f>
        <v>163.3372558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2126.99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L22*81.37*1.202*1.15</f>
        <v>0</v>
      </c>
    </row>
    <row r="23" spans="10:13" ht="12.75">
      <c r="J23" s="22">
        <v>2</v>
      </c>
      <c r="K23" s="42"/>
      <c r="L23" s="22"/>
      <c r="M23" s="32">
        <f aca="true" t="shared" si="0" ref="M23:M31">L23*81.37*1.202*1.15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0"/>
        <v>0</v>
      </c>
    </row>
    <row r="25" spans="1:13" ht="12.75">
      <c r="A25" t="s">
        <v>16</v>
      </c>
      <c r="D25" t="s">
        <v>83</v>
      </c>
      <c r="F25" s="10">
        <v>1156.32</v>
      </c>
      <c r="J25" s="22">
        <v>4</v>
      </c>
      <c r="K25" s="42"/>
      <c r="L25" s="22"/>
      <c r="M25" s="32">
        <f t="shared" si="0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0"/>
        <v>0</v>
      </c>
    </row>
    <row r="27" spans="1:13" ht="12.75">
      <c r="A27" s="6" t="s">
        <v>90</v>
      </c>
      <c r="F27" s="5">
        <v>0</v>
      </c>
      <c r="J27" s="22">
        <v>6</v>
      </c>
      <c r="K27" s="42"/>
      <c r="L27" s="22"/>
      <c r="M27" s="32">
        <f t="shared" si="0"/>
        <v>0</v>
      </c>
    </row>
    <row r="28" spans="1:13" ht="12.75">
      <c r="A28" s="4" t="s">
        <v>39</v>
      </c>
      <c r="F28" s="31">
        <f>F25+F26+F27</f>
        <v>1156.32</v>
      </c>
      <c r="J28" s="22"/>
      <c r="K28" s="42"/>
      <c r="L28" s="22"/>
      <c r="M28" s="32">
        <f t="shared" si="0"/>
        <v>0</v>
      </c>
    </row>
    <row r="29" spans="1:13" ht="12.75">
      <c r="A29" s="4" t="s">
        <v>20</v>
      </c>
      <c r="J29" s="22"/>
      <c r="K29" s="42"/>
      <c r="L29" s="22"/>
      <c r="M29" s="32">
        <f t="shared" si="0"/>
        <v>0</v>
      </c>
    </row>
    <row r="30" spans="1:13" ht="12.75">
      <c r="A30" t="s">
        <v>86</v>
      </c>
      <c r="D30" s="5">
        <v>0.94</v>
      </c>
      <c r="E30" t="s">
        <v>18</v>
      </c>
      <c r="F30" s="10">
        <f>E7*D30</f>
        <v>370.26599999999996</v>
      </c>
      <c r="J30" s="22"/>
      <c r="K30" s="42"/>
      <c r="L30" s="22"/>
      <c r="M30" s="32">
        <f t="shared" si="0"/>
        <v>0</v>
      </c>
    </row>
    <row r="31" spans="1:13" ht="12.75">
      <c r="A31" t="s">
        <v>87</v>
      </c>
      <c r="J31" s="19"/>
      <c r="K31" s="43"/>
      <c r="L31" s="24"/>
      <c r="M31" s="32">
        <f t="shared" si="0"/>
        <v>0</v>
      </c>
    </row>
    <row r="32" spans="2:13" ht="12.75">
      <c r="B32">
        <f>F32/D32</f>
        <v>79.99999999999999</v>
      </c>
      <c r="C32" t="s">
        <v>21</v>
      </c>
      <c r="D32" s="5">
        <v>2.89</v>
      </c>
      <c r="E32" t="s">
        <v>18</v>
      </c>
      <c r="F32" s="5">
        <v>231.2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89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601.4659999999999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137908</v>
      </c>
      <c r="D37">
        <v>219171.6</v>
      </c>
      <c r="E37">
        <v>393.9</v>
      </c>
      <c r="F37" s="34">
        <f>C37/D37*E37</f>
        <v>247.85127817655203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90597</v>
      </c>
      <c r="D38">
        <v>219171.6</v>
      </c>
      <c r="E38">
        <v>393.9</v>
      </c>
      <c r="F38" s="34">
        <f>C38/D38*E38</f>
        <v>162.822912731394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0.27</v>
      </c>
      <c r="E45" t="s">
        <v>18</v>
      </c>
      <c r="F45" s="10">
        <f>B45*D45</f>
        <v>106.353</v>
      </c>
      <c r="J45" s="19"/>
      <c r="K45" s="43"/>
      <c r="L45" s="24"/>
      <c r="M45" s="24">
        <v>0</v>
      </c>
    </row>
    <row r="46" spans="1:13" ht="12.75">
      <c r="A46" s="4" t="s">
        <v>30</v>
      </c>
      <c r="B46" s="9"/>
      <c r="C46" s="9"/>
      <c r="F46" s="31">
        <f>SUM(F37:F45)</f>
        <v>517.027190907946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393.9</v>
      </c>
      <c r="C48" t="s">
        <v>73</v>
      </c>
      <c r="D48" s="5">
        <v>0.13</v>
      </c>
      <c r="E48" t="s">
        <v>18</v>
      </c>
      <c r="F48" s="10">
        <f>B48*D48</f>
        <v>51.207</v>
      </c>
    </row>
    <row r="49" ht="12.75">
      <c r="A49" t="s">
        <v>33</v>
      </c>
    </row>
    <row r="50" ht="12.75">
      <c r="A50" s="7" t="s">
        <v>82</v>
      </c>
    </row>
    <row r="51" spans="2:6" ht="12.75">
      <c r="B51">
        <v>393.9</v>
      </c>
      <c r="C51" t="s">
        <v>17</v>
      </c>
      <c r="D51" s="10">
        <v>0.57</v>
      </c>
      <c r="E51" t="s">
        <v>18</v>
      </c>
      <c r="F51" s="10">
        <f>B51*D51</f>
        <v>224.52299999999997</v>
      </c>
    </row>
    <row r="52" spans="1:6" ht="12.75">
      <c r="A52" s="4" t="s">
        <v>34</v>
      </c>
      <c r="F52" s="31">
        <f>F48+F51</f>
        <v>275.72999999999996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393.9</v>
      </c>
      <c r="C55" t="s">
        <v>17</v>
      </c>
      <c r="D55" s="10">
        <v>1.49</v>
      </c>
      <c r="E55" t="s">
        <v>18</v>
      </c>
      <c r="F55" s="10">
        <f>B55*D55</f>
        <v>586.911</v>
      </c>
    </row>
    <row r="56" spans="1:6" ht="12.75">
      <c r="A56" s="4" t="s">
        <v>37</v>
      </c>
      <c r="F56" s="31">
        <f>SUM(F55)</f>
        <v>586.911</v>
      </c>
    </row>
    <row r="57" spans="1:6" ht="12.75">
      <c r="A57" s="1" t="s">
        <v>38</v>
      </c>
      <c r="B57" s="1"/>
      <c r="F57" s="31">
        <f>F28+F35+F46+F52+F56</f>
        <v>3137.4541909079458</v>
      </c>
    </row>
    <row r="58" spans="1:6" ht="12.75">
      <c r="A58" s="1" t="s">
        <v>40</v>
      </c>
      <c r="B58" s="35">
        <v>0.008</v>
      </c>
      <c r="C58" s="1"/>
      <c r="D58" s="1"/>
      <c r="E58" s="1"/>
      <c r="F58" s="31">
        <f>F57*0.8%</f>
        <v>25.099633527263567</v>
      </c>
    </row>
    <row r="59" spans="1:6" ht="15">
      <c r="A59" s="11" t="s">
        <v>41</v>
      </c>
      <c r="B59" s="11"/>
      <c r="C59" s="46"/>
      <c r="D59" s="11"/>
      <c r="E59" s="11"/>
      <c r="F59" s="44">
        <f>F57+F58</f>
        <v>3162.553824435209</v>
      </c>
    </row>
    <row r="60" spans="2:6" ht="13.5" thickBot="1">
      <c r="B60" s="36" t="s">
        <v>77</v>
      </c>
      <c r="C60" s="37" t="s">
        <v>78</v>
      </c>
      <c r="D60" s="21" t="s">
        <v>79</v>
      </c>
      <c r="E60" s="21" t="s">
        <v>80</v>
      </c>
      <c r="F60" s="40" t="s">
        <v>91</v>
      </c>
    </row>
    <row r="61" spans="1:6" ht="13.5" thickBot="1">
      <c r="A61" s="12"/>
      <c r="B61" s="38">
        <v>41153</v>
      </c>
      <c r="C61" s="39">
        <v>-48425</v>
      </c>
      <c r="D61" s="45">
        <f>F20</f>
        <v>2126.99</v>
      </c>
      <c r="E61" s="47">
        <f>F59</f>
        <v>3162.553824435209</v>
      </c>
      <c r="F61" s="48">
        <f>C61+D61-E61</f>
        <v>-49460.56382443521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2012-03-09T17:27:40Z</cp:lastPrinted>
  <dcterms:created xsi:type="dcterms:W3CDTF">2008-08-18T07:30:19Z</dcterms:created>
  <dcterms:modified xsi:type="dcterms:W3CDTF">2012-11-28T19:21:53Z</dcterms:modified>
  <cp:category/>
  <cp:version/>
  <cp:contentType/>
  <cp:contentStatus/>
</cp:coreProperties>
</file>