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<sst xmlns="http://schemas.openxmlformats.org/spreadsheetml/2006/main" count="129" uniqueCount="102">
  <si>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</si>
  <si>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</si>
  <si>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</si>
  <si>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</si>
  <si>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</si>
  <si>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</si>
  <si>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</si>
  <si>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</si>
  <si>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</si>
  <si>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</si>
  <si>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</si>
  <si>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</si>
  <si>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</si>
  <si>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</si>
  <si>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</si>
  <si>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</si>
  <si>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</si>
  <si>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</si>
  <si>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</si>
  <si>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</si>
  <si>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</si>
  <si>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</si>
  <si>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</si>
  <si>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</si>
  <si>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</si>
  <si>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</si>
  <si>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</si>
  <si>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</si>
  <si>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</si>
  <si>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</si>
  <si>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</si>
  <si>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</si>
  <si>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</si>
  <si>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</si>
  <si>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</si>
  <si>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</si>
  <si>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</si>
  <si>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</si>
  <si>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</si>
  <si>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</si>
  <si>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</si>
  <si>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</si>
  <si>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</si>
  <si>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</si>
  <si>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</si>
  <si>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</si>
  <si>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</si>
  <si>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</si>
  <si>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</si>
  <si>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</si>
  <si>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</si>
  <si>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</si>
  <si>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</si>
  <si>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</si>
  <si>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</si>
  <si>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</si>
  <si>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</si>
  <si>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</si>
  <si>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</si>
  <si>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</si>
  <si>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</si>
  <si>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</si>
  <si>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</si>
  <si>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</si>
  <si>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</si>
  <si>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</si>
  <si>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</si>
  <si>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</si>
  <si>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</si>
  <si>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</si>
  <si>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</si>
  <si>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</si>
  <si>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</si>
  <si>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20</t>
  </si>
  <si>
    <t xml:space="preserve">   Учет затрат по текущему ремонту по ул. Забайкальская 20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</si>
  <si>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</si>
  <si>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</si>
  <si>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</si>
  <si>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</si>
  <si>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</si>
  <si>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</si>
  <si>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0,9 ставки</t>
  </si>
  <si>
    <t>0,6 ставки</t>
  </si>
  <si>
    <t xml:space="preserve">       за</t>
  </si>
  <si>
    <t>((з/пл. и ЕСН администрации ООО , содерж.конторы,оргтехники, почт.канц-е  расходы)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</si>
  <si>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</si>
  <si>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</si>
  <si>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</si>
  <si>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</si>
  <si>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</si>
  <si>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( прочистка по акту)</t>
  </si>
  <si>
    <t>1.2 Аренда (Спарк,эр-телеком,ростелеком)</t>
  </si>
  <si>
    <t>Газ (тех.обслуживание и ремонт)</t>
  </si>
  <si>
    <t>1шт</t>
  </si>
  <si>
    <t>ост.на 01.11.</t>
  </si>
  <si>
    <t>октябрь</t>
  </si>
  <si>
    <t xml:space="preserve">                    за октябрь  2012 г.</t>
  </si>
  <si>
    <t>3.  Премия за месячник</t>
  </si>
  <si>
    <t>Уст-во лангетки на канал-м стояке</t>
  </si>
  <si>
    <t>Цемент</t>
  </si>
  <si>
    <t>2кг</t>
  </si>
  <si>
    <t>Бинт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</si>
</sst>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/>
    </xf>
    <xf numFmtId="2" fontId="0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K23" sqref="K23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74</v>
      </c>
    </row>
    <row r="2" spans="2:11" ht="12.75">
      <c r="B2" s="1" t="s">
        <v>71</v>
      </c>
      <c r="C2" s="1"/>
      <c r="D2" s="1" t="s">
        <v>73</v>
      </c>
      <c r="K2" t="s">
        <v>96</v>
      </c>
    </row>
    <row r="3" spans="2:13" ht="12.75">
      <c r="B3" s="1" t="s">
        <v>83</v>
      </c>
      <c r="C3" s="8" t="s">
        <v>95</v>
      </c>
      <c r="D3" s="1" t="s">
        <v>85</v>
      </c>
      <c r="J3" s="14" t="s">
        <v>40</v>
      </c>
      <c r="K3" s="29" t="s">
        <v>66</v>
      </c>
      <c r="L3" s="22" t="s">
        <v>43</v>
      </c>
      <c r="M3" s="22" t="s">
        <v>46</v>
      </c>
    </row>
    <row r="4" spans="10:13" ht="12.75">
      <c r="J4" s="15" t="s">
        <v>41</v>
      </c>
      <c r="K4" s="21" t="s">
        <v>42</v>
      </c>
      <c r="L4" s="21" t="s">
        <v>44</v>
      </c>
      <c r="M4" s="21" t="s">
        <v>47</v>
      </c>
    </row>
    <row r="5" spans="2:13" ht="12.75">
      <c r="B5" t="s">
        <v>1</v>
      </c>
      <c r="J5" s="15"/>
      <c r="K5" s="15"/>
      <c r="L5" s="21" t="s">
        <v>45</v>
      </c>
      <c r="M5" s="21"/>
    </row>
    <row r="6" spans="10:13" ht="12.75">
      <c r="J6" s="14">
        <v>1</v>
      </c>
      <c r="K6" s="14" t="s">
        <v>48</v>
      </c>
      <c r="L6" s="14"/>
      <c r="M6" s="14"/>
    </row>
    <row r="7" spans="1:13" ht="12.75">
      <c r="A7" t="s">
        <v>2</v>
      </c>
      <c r="E7">
        <v>3474</v>
      </c>
      <c r="F7" t="s">
        <v>72</v>
      </c>
      <c r="J7" s="15"/>
      <c r="K7" s="15" t="s">
        <v>49</v>
      </c>
      <c r="L7" s="21">
        <v>6</v>
      </c>
      <c r="M7" s="33">
        <f>L7*89.21*1.202</f>
        <v>643.38252</v>
      </c>
    </row>
    <row r="8" spans="1:13" ht="12.75">
      <c r="A8" t="s">
        <v>3</v>
      </c>
      <c r="E8">
        <v>945.6</v>
      </c>
      <c r="F8" t="s">
        <v>72</v>
      </c>
      <c r="J8" s="16"/>
      <c r="K8" s="16" t="s">
        <v>50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51</v>
      </c>
      <c r="L9" s="21"/>
      <c r="M9" s="33">
        <f t="shared" si="0"/>
        <v>0</v>
      </c>
    </row>
    <row r="10" spans="1:13" ht="12.75">
      <c r="A10" t="s">
        <v>5</v>
      </c>
      <c r="E10">
        <v>758.3</v>
      </c>
      <c r="F10" t="s">
        <v>72</v>
      </c>
      <c r="J10" s="16"/>
      <c r="K10" s="18" t="s">
        <v>54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3500</v>
      </c>
      <c r="F11" t="s">
        <v>72</v>
      </c>
      <c r="J11" s="14">
        <v>3</v>
      </c>
      <c r="K11" s="17" t="s">
        <v>52</v>
      </c>
      <c r="L11" s="22"/>
      <c r="M11" s="33">
        <f t="shared" si="0"/>
        <v>0</v>
      </c>
    </row>
    <row r="12" spans="1:13" ht="12.75">
      <c r="A12" t="s">
        <v>7</v>
      </c>
      <c r="E12">
        <v>480</v>
      </c>
      <c r="F12" t="s">
        <v>72</v>
      </c>
      <c r="J12" s="16"/>
      <c r="K12" s="18" t="s">
        <v>53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55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56</v>
      </c>
      <c r="L14" s="22"/>
      <c r="M14" s="33">
        <f t="shared" si="0"/>
        <v>0</v>
      </c>
    </row>
    <row r="15" spans="10:13" ht="12.75">
      <c r="J15" s="15" t="s">
        <v>57</v>
      </c>
      <c r="K15" s="26" t="s">
        <v>58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40681.74</v>
      </c>
      <c r="J16" s="15" t="s">
        <v>59</v>
      </c>
      <c r="K16" s="26" t="s">
        <v>60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42047.21</v>
      </c>
      <c r="J17" s="16" t="s">
        <v>61</v>
      </c>
      <c r="K17" s="18" t="s">
        <v>62</v>
      </c>
      <c r="L17" s="23">
        <v>4.66</v>
      </c>
      <c r="M17" s="33">
        <f t="shared" si="0"/>
        <v>499.69375719999994</v>
      </c>
    </row>
    <row r="18" spans="2:13" ht="12.75">
      <c r="B18" t="s">
        <v>11</v>
      </c>
      <c r="F18" s="9">
        <f>F17/F16</f>
        <v>1.033564690202533</v>
      </c>
      <c r="J18" s="20"/>
      <c r="K18" s="27" t="s">
        <v>63</v>
      </c>
      <c r="L18" s="28">
        <f>SUM(L7:L17)</f>
        <v>18.66</v>
      </c>
      <c r="M18" s="34">
        <f>SUM(M7:M17)</f>
        <v>2000.9196372</v>
      </c>
    </row>
    <row r="19" spans="1:11" ht="12.75">
      <c r="A19" t="s">
        <v>91</v>
      </c>
      <c r="F19" s="5">
        <v>996.92</v>
      </c>
      <c r="K19" s="1" t="s">
        <v>64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43044.13</v>
      </c>
      <c r="J20" s="22" t="s">
        <v>40</v>
      </c>
      <c r="K20" s="14"/>
      <c r="L20" s="22" t="s">
        <v>43</v>
      </c>
      <c r="M20" s="22" t="s">
        <v>46</v>
      </c>
    </row>
    <row r="21" spans="10:13" ht="12.75">
      <c r="J21" s="23" t="s">
        <v>41</v>
      </c>
      <c r="K21" s="23" t="s">
        <v>42</v>
      </c>
      <c r="L21" s="23" t="s">
        <v>65</v>
      </c>
      <c r="M21" s="23" t="s">
        <v>47</v>
      </c>
    </row>
    <row r="22" spans="2:13" ht="12.75">
      <c r="B22" s="1" t="s">
        <v>13</v>
      </c>
      <c r="C22" s="1"/>
      <c r="J22" s="20">
        <v>1</v>
      </c>
      <c r="K22" s="20" t="s">
        <v>98</v>
      </c>
      <c r="L22" s="25">
        <v>1</v>
      </c>
      <c r="M22" s="33">
        <f>L22*89.21*1.202*1.15</f>
        <v>123.31498299999998</v>
      </c>
    </row>
    <row r="23" spans="10:13" ht="12.75">
      <c r="J23" s="20">
        <v>2</v>
      </c>
      <c r="K23" s="20"/>
      <c r="L23" s="25"/>
      <c r="M23" s="33">
        <f aca="true" t="shared" si="1" ref="M23:M32">L23*89.21*1.202*1.15</f>
        <v>0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/>
      <c r="L24" s="25"/>
      <c r="M24" s="33">
        <f t="shared" si="1"/>
        <v>0</v>
      </c>
    </row>
    <row r="25" spans="1:13" ht="12.75">
      <c r="A25" t="s">
        <v>15</v>
      </c>
      <c r="D25" t="s">
        <v>81</v>
      </c>
      <c r="F25" s="11">
        <v>5203.46</v>
      </c>
      <c r="J25" s="20">
        <v>4</v>
      </c>
      <c r="K25" s="42"/>
      <c r="L25" s="44"/>
      <c r="M25" s="33">
        <f t="shared" si="1"/>
        <v>0</v>
      </c>
    </row>
    <row r="26" spans="1:13" ht="12.75">
      <c r="A26" s="6" t="s">
        <v>18</v>
      </c>
      <c r="D26" t="s">
        <v>82</v>
      </c>
      <c r="F26" s="5">
        <v>2870.38</v>
      </c>
      <c r="J26" s="20">
        <v>5</v>
      </c>
      <c r="K26" s="42"/>
      <c r="L26" s="44"/>
      <c r="M26" s="33">
        <f t="shared" si="1"/>
        <v>0</v>
      </c>
    </row>
    <row r="27" spans="1:13" ht="12.75">
      <c r="A27" s="6" t="s">
        <v>97</v>
      </c>
      <c r="F27" s="5">
        <v>601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37</v>
      </c>
      <c r="F28" s="32">
        <f>F25+F26+F27</f>
        <v>8674.84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C30" s="13"/>
      <c r="D30" s="48">
        <v>1.05</v>
      </c>
      <c r="E30" s="13" t="s">
        <v>17</v>
      </c>
      <c r="F30" s="11">
        <f>E7*D30</f>
        <v>3647.7000000000003</v>
      </c>
      <c r="J30" s="20">
        <v>9</v>
      </c>
      <c r="K30" s="43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>
        <f>F32/D32</f>
        <v>1020</v>
      </c>
      <c r="C32" t="s">
        <v>20</v>
      </c>
      <c r="D32" s="5">
        <v>2.89</v>
      </c>
      <c r="E32" t="s">
        <v>17</v>
      </c>
      <c r="F32" s="5">
        <v>2947.8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945.6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12</v>
      </c>
      <c r="K33" s="20"/>
      <c r="L33" s="25"/>
      <c r="M33" s="33">
        <f>L33*81.37*1.202*1.15</f>
        <v>0</v>
      </c>
    </row>
    <row r="34" spans="1:13" ht="12.75">
      <c r="A34" t="s">
        <v>89</v>
      </c>
      <c r="D34" s="5">
        <v>0</v>
      </c>
      <c r="E34" t="s">
        <v>17</v>
      </c>
      <c r="F34" s="5">
        <f>B34*D34</f>
        <v>0</v>
      </c>
      <c r="J34" s="20"/>
      <c r="K34" s="30" t="s">
        <v>63</v>
      </c>
      <c r="L34" s="28">
        <f>SUM(L22:L33)</f>
        <v>1</v>
      </c>
      <c r="M34" s="34">
        <f>SUM(M22:M33)</f>
        <v>123.31498299999998</v>
      </c>
    </row>
    <row r="35" spans="3:11" ht="12.75">
      <c r="C35" t="s">
        <v>90</v>
      </c>
      <c r="D35" s="5"/>
      <c r="F35" s="5">
        <v>0</v>
      </c>
      <c r="K35" s="1" t="s">
        <v>67</v>
      </c>
    </row>
    <row r="36" spans="1:13" ht="12.75">
      <c r="A36" s="4" t="s">
        <v>21</v>
      </c>
      <c r="B36" s="10"/>
      <c r="C36" s="10"/>
      <c r="F36" s="32">
        <f>SUM(F30:F35)</f>
        <v>6595.5</v>
      </c>
      <c r="J36" s="22" t="s">
        <v>40</v>
      </c>
      <c r="K36" s="22"/>
      <c r="L36" s="22" t="s">
        <v>68</v>
      </c>
      <c r="M36" s="22" t="s">
        <v>46</v>
      </c>
    </row>
    <row r="37" spans="1:13" ht="12.75">
      <c r="A37" s="4" t="s">
        <v>22</v>
      </c>
      <c r="B37" s="4"/>
      <c r="J37" s="23" t="s">
        <v>41</v>
      </c>
      <c r="K37" s="23" t="s">
        <v>42</v>
      </c>
      <c r="L37" s="23"/>
      <c r="M37" s="23" t="s">
        <v>69</v>
      </c>
    </row>
    <row r="38" spans="1:13" ht="12.75">
      <c r="A38" t="s">
        <v>23</v>
      </c>
      <c r="C38">
        <v>156985</v>
      </c>
      <c r="D38">
        <v>219171.6</v>
      </c>
      <c r="E38">
        <v>3474</v>
      </c>
      <c r="F38" s="35">
        <f>C38/D38*E38</f>
        <v>2488.3054647591202</v>
      </c>
      <c r="J38" s="20">
        <v>1</v>
      </c>
      <c r="K38" s="20" t="s">
        <v>99</v>
      </c>
      <c r="L38" s="25" t="s">
        <v>100</v>
      </c>
      <c r="M38" s="25">
        <v>11.2</v>
      </c>
    </row>
    <row r="39" spans="1:13" ht="12.75">
      <c r="A39" t="s">
        <v>24</v>
      </c>
      <c r="C39">
        <v>126260</v>
      </c>
      <c r="D39">
        <v>219171.6</v>
      </c>
      <c r="E39">
        <v>3474</v>
      </c>
      <c r="F39" s="35">
        <f>C39/D39*E39</f>
        <v>2001.2959708283372</v>
      </c>
      <c r="J39" s="20">
        <v>2</v>
      </c>
      <c r="K39" s="20" t="s">
        <v>101</v>
      </c>
      <c r="L39" s="25" t="s">
        <v>93</v>
      </c>
      <c r="M39" s="25">
        <v>16</v>
      </c>
    </row>
    <row r="40" spans="1:13" ht="12.75">
      <c r="A40" t="s">
        <v>25</v>
      </c>
      <c r="F40" s="11">
        <f>M34</f>
        <v>123.31498299999998</v>
      </c>
      <c r="J40" s="20">
        <v>3</v>
      </c>
      <c r="K40" s="20"/>
      <c r="L40" s="25"/>
      <c r="M40" s="25"/>
    </row>
    <row r="41" spans="1:13" ht="12.75">
      <c r="A41" t="s">
        <v>79</v>
      </c>
      <c r="F41" s="5"/>
      <c r="J41" s="20">
        <v>4</v>
      </c>
      <c r="K41" s="20"/>
      <c r="L41" s="25"/>
      <c r="M41" s="25"/>
    </row>
    <row r="42" spans="2:13" ht="12.75">
      <c r="B42">
        <v>3474</v>
      </c>
      <c r="C42" t="s">
        <v>16</v>
      </c>
      <c r="D42" s="5"/>
      <c r="F42" s="11">
        <v>0</v>
      </c>
      <c r="J42" s="20">
        <v>5</v>
      </c>
      <c r="K42" s="20"/>
      <c r="L42" s="25"/>
      <c r="M42" s="25"/>
    </row>
    <row r="43" spans="1:13" ht="12.75">
      <c r="A43" t="s">
        <v>26</v>
      </c>
      <c r="F43" s="11">
        <f>M55</f>
        <v>27.2</v>
      </c>
      <c r="J43" s="20">
        <v>6</v>
      </c>
      <c r="K43" s="20"/>
      <c r="L43" s="25"/>
      <c r="M43" s="25"/>
    </row>
    <row r="44" spans="1:13" ht="12.75">
      <c r="A44" t="s">
        <v>27</v>
      </c>
      <c r="F44" s="5"/>
      <c r="J44" s="20">
        <v>7</v>
      </c>
      <c r="K44" s="20"/>
      <c r="L44" s="25"/>
      <c r="M44" s="25"/>
    </row>
    <row r="45" spans="1:13" ht="12.75">
      <c r="A45" t="s">
        <v>28</v>
      </c>
      <c r="F45" s="5"/>
      <c r="J45" s="20">
        <v>8</v>
      </c>
      <c r="K45" s="20"/>
      <c r="L45" s="25"/>
      <c r="M45" s="25"/>
    </row>
    <row r="46" spans="2:13" ht="12.75">
      <c r="B46">
        <v>3474</v>
      </c>
      <c r="C46" t="s">
        <v>16</v>
      </c>
      <c r="D46" s="11">
        <v>0.28</v>
      </c>
      <c r="E46" t="s">
        <v>17</v>
      </c>
      <c r="F46" s="11">
        <f>B46*D46</f>
        <v>972.7200000000001</v>
      </c>
      <c r="J46" s="20">
        <v>9</v>
      </c>
      <c r="K46" s="20"/>
      <c r="L46" s="25"/>
      <c r="M46" s="25"/>
    </row>
    <row r="47" spans="1:13" ht="12.75">
      <c r="A47" t="s">
        <v>92</v>
      </c>
      <c r="D47" s="11"/>
      <c r="F47" s="11">
        <v>0</v>
      </c>
      <c r="J47" s="20">
        <v>10</v>
      </c>
      <c r="K47" s="20"/>
      <c r="L47" s="25"/>
      <c r="M47" s="25"/>
    </row>
    <row r="48" spans="1:13" ht="12.75">
      <c r="A48" s="4" t="s">
        <v>29</v>
      </c>
      <c r="B48" s="10"/>
      <c r="C48" s="10"/>
      <c r="F48" s="32">
        <f>SUM(F38:F47)</f>
        <v>5612.836418587458</v>
      </c>
      <c r="J48" s="20">
        <v>11</v>
      </c>
      <c r="K48" s="20"/>
      <c r="L48" s="25"/>
      <c r="M48" s="25"/>
    </row>
    <row r="49" spans="1:13" ht="12.75">
      <c r="A49" s="4" t="s">
        <v>30</v>
      </c>
      <c r="F49" s="5"/>
      <c r="J49" s="20">
        <v>12</v>
      </c>
      <c r="K49" s="20"/>
      <c r="L49" s="25"/>
      <c r="M49" s="25"/>
    </row>
    <row r="50" spans="1:13" ht="12.75">
      <c r="A50" t="s">
        <v>31</v>
      </c>
      <c r="B50">
        <v>3474</v>
      </c>
      <c r="C50" t="s">
        <v>72</v>
      </c>
      <c r="D50" s="5">
        <v>0.19</v>
      </c>
      <c r="E50" t="s">
        <v>17</v>
      </c>
      <c r="F50" s="11">
        <f>B50*D50</f>
        <v>660.0600000000001</v>
      </c>
      <c r="J50" s="20">
        <v>13</v>
      </c>
      <c r="K50" s="20"/>
      <c r="L50" s="25"/>
      <c r="M50" s="25"/>
    </row>
    <row r="51" spans="1:13" ht="12.75">
      <c r="A51" t="s">
        <v>32</v>
      </c>
      <c r="F51" s="5"/>
      <c r="J51" s="20">
        <v>14</v>
      </c>
      <c r="K51" s="20"/>
      <c r="L51" s="25"/>
      <c r="M51" s="25"/>
    </row>
    <row r="52" spans="1:13" ht="12.75">
      <c r="A52" s="7" t="s">
        <v>80</v>
      </c>
      <c r="F52" s="5"/>
      <c r="J52" s="20">
        <v>15</v>
      </c>
      <c r="K52" s="20"/>
      <c r="L52" s="25"/>
      <c r="M52" s="25"/>
    </row>
    <row r="53" spans="2:13" ht="12.75">
      <c r="B53">
        <v>3474</v>
      </c>
      <c r="C53" t="s">
        <v>16</v>
      </c>
      <c r="D53" s="11">
        <v>0.74</v>
      </c>
      <c r="E53" t="s">
        <v>17</v>
      </c>
      <c r="F53" s="11">
        <f>B53*D53</f>
        <v>2570.7599999999998</v>
      </c>
      <c r="J53" s="20">
        <v>16</v>
      </c>
      <c r="K53" s="20"/>
      <c r="L53" s="25"/>
      <c r="M53" s="25"/>
    </row>
    <row r="54" spans="1:13" ht="12.75">
      <c r="A54" s="4" t="s">
        <v>33</v>
      </c>
      <c r="F54" s="32">
        <f>F50+F53</f>
        <v>3230.8199999999997</v>
      </c>
      <c r="J54" s="20">
        <v>17</v>
      </c>
      <c r="K54" s="20"/>
      <c r="L54" s="25"/>
      <c r="M54" s="25"/>
    </row>
    <row r="55" spans="1:13" ht="12.75">
      <c r="A55" s="4" t="s">
        <v>34</v>
      </c>
      <c r="J55" s="20"/>
      <c r="K55" s="20"/>
      <c r="L55" s="31" t="s">
        <v>70</v>
      </c>
      <c r="M55" s="34">
        <f>SUM(M38:M54)</f>
        <v>27.2</v>
      </c>
    </row>
    <row r="56" spans="1:6" ht="12.75">
      <c r="A56" s="7" t="s">
        <v>84</v>
      </c>
      <c r="B56" s="7"/>
      <c r="C56" s="7"/>
      <c r="D56" s="7"/>
      <c r="E56" s="7"/>
      <c r="F56" s="7"/>
    </row>
    <row r="57" spans="2:6" ht="12.75">
      <c r="B57">
        <v>3474</v>
      </c>
      <c r="C57" t="s">
        <v>16</v>
      </c>
      <c r="D57" s="11">
        <v>1.62</v>
      </c>
      <c r="E57" t="s">
        <v>17</v>
      </c>
      <c r="F57" s="11">
        <f>B57*D57</f>
        <v>5627.88</v>
      </c>
    </row>
    <row r="58" spans="1:6" ht="12.75">
      <c r="A58" s="4" t="s">
        <v>35</v>
      </c>
      <c r="F58" s="8">
        <f>SUM(F57)</f>
        <v>5627.88</v>
      </c>
    </row>
    <row r="59" spans="1:6" ht="12.75">
      <c r="A59" s="1" t="s">
        <v>36</v>
      </c>
      <c r="B59" s="1"/>
      <c r="F59" s="32">
        <f>F28+F36+F48+F54+F58</f>
        <v>29741.876418587457</v>
      </c>
    </row>
    <row r="60" spans="1:6" ht="12.75">
      <c r="A60" s="1" t="s">
        <v>38</v>
      </c>
      <c r="B60" s="36">
        <v>0.008</v>
      </c>
      <c r="C60" s="1"/>
      <c r="D60" s="1"/>
      <c r="E60" s="1"/>
      <c r="F60" s="32">
        <f>F59*0.8%</f>
        <v>237.93501134869967</v>
      </c>
    </row>
    <row r="61" spans="1:6" ht="15">
      <c r="A61" s="12" t="s">
        <v>39</v>
      </c>
      <c r="B61" s="12"/>
      <c r="C61" s="12"/>
      <c r="D61" s="12"/>
      <c r="E61" s="12"/>
      <c r="F61" s="45">
        <f>F59+F60</f>
        <v>29979.811429936155</v>
      </c>
    </row>
    <row r="62" spans="2:6" ht="12.75">
      <c r="B62" s="37" t="s">
        <v>75</v>
      </c>
      <c r="C62" s="38" t="s">
        <v>76</v>
      </c>
      <c r="D62" s="22" t="s">
        <v>77</v>
      </c>
      <c r="E62" s="22" t="s">
        <v>78</v>
      </c>
      <c r="F62" s="41" t="s">
        <v>94</v>
      </c>
    </row>
    <row r="63" spans="1:6" ht="12.75">
      <c r="A63" s="13"/>
      <c r="B63" s="39">
        <v>41183</v>
      </c>
      <c r="C63" s="40">
        <v>36720</v>
      </c>
      <c r="D63" s="46">
        <f>F20</f>
        <v>43044.13</v>
      </c>
      <c r="E63" s="46">
        <f>F61</f>
        <v>29979.811429936155</v>
      </c>
      <c r="F63" s="47">
        <f>C63+D63-E63</f>
        <v>49784.31857006385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2011-12-23T16:27:42Z</cp:lastPrinted>
  <dcterms:created xsi:type="dcterms:W3CDTF">2008-08-18T07:30:19Z</dcterms:created>
  <dcterms:modified xsi:type="dcterms:W3CDTF">2012-12-26T16:37:36Z</dcterms:modified>
  <cp:category/>
  <cp:version/>
  <cp:contentType/>
  <cp:contentStatus/>
</cp:coreProperties>
</file>