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<sst xmlns="http://schemas.openxmlformats.org/spreadsheetml/2006/main" count="135" uniqueCount="108">
  <si>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</si>
  <si>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</si>
  <si>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</si>
  <si>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</si>
  <si>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</si>
  <si>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</si>
  <si>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</si>
  <si>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</si>
  <si>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</si>
  <si>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</si>
  <si>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</si>
  <si>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</si>
  <si>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</si>
  <si>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</si>
  <si>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</si>
  <si>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</si>
  <si>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</si>
  <si>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</si>
  <si>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</si>
  <si>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</si>
  <si>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</si>
  <si>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</si>
  <si>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</si>
  <si>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</si>
  <si>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</si>
  <si>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</si>
  <si>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</si>
  <si>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</si>
  <si>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</si>
  <si>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</si>
  <si>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</si>
  <si>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</si>
  <si>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</si>
  <si>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</si>
  <si>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</si>
  <si>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</si>
  <si>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</si>
  <si>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</si>
  <si>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</si>
  <si>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</si>
  <si>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</si>
  <si>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</si>
  <si>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</si>
  <si>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</si>
  <si>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</si>
  <si>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</si>
  <si>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</si>
  <si>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</si>
  <si>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</si>
  <si>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</si>
  <si>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</si>
  <si>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</si>
  <si>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</si>
  <si>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</si>
  <si>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</si>
  <si>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</si>
  <si>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</si>
  <si>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</si>
  <si>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</si>
  <si>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</si>
  <si>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</si>
  <si>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</si>
  <si>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</si>
  <si>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</si>
  <si>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</si>
  <si>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</si>
  <si>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</si>
  <si>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</si>
  <si>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</si>
  <si>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</si>
  <si>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</si>
  <si>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</si>
  <si>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</si>
  <si>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</si>
  <si>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</si>
  <si>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</si>
  <si>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</si>
  <si>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</si>
  <si>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</si>
  <si>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</si>
  <si>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</si>
  <si>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</si>
  <si>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</si>
  <si>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</si>
  <si>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</si>
  <si>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</si>
  <si>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</si>
  <si>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</si>
  <si>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</si>
  <si>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</si>
  <si>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</si>
  <si>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ост.на 01.06</t>
  </si>
  <si>
    <t>май</t>
  </si>
  <si>
    <t xml:space="preserve">                    за май  2012 г.</t>
  </si>
  <si>
    <t>1.2 Аренда (эр-телеком,интер-телеком,ростелеком)</t>
  </si>
  <si>
    <t>3.  Премия за месячник</t>
  </si>
  <si>
    <t>Прочистка канализации</t>
  </si>
  <si>
    <t>Промывка, опрессовка системы отопления</t>
  </si>
  <si>
    <t>Демонтаж, монтаж эл.узла</t>
  </si>
  <si>
    <t>Смена ламп (4шт)</t>
  </si>
  <si>
    <t>Лампа</t>
  </si>
  <si>
    <t>4шт</t>
  </si>
  <si>
    <t>Смена эл.провода (3мп)</t>
  </si>
  <si>
    <t>Эл.провод</t>
  </si>
  <si>
    <t>3мп</t>
  </si>
  <si>
    <t>Смена розетки (1шт)</t>
  </si>
  <si>
    <t>Розетка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</si>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</sst>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32" sqref="K3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83</v>
      </c>
      <c r="C3" s="8" t="s">
        <v>92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2003.5</v>
      </c>
      <c r="F7" t="s">
        <v>72</v>
      </c>
      <c r="J7" s="15"/>
      <c r="K7" s="15" t="s">
        <v>49</v>
      </c>
      <c r="L7" s="21">
        <v>6</v>
      </c>
      <c r="M7" s="33">
        <f>L7*81.377*1.202</f>
        <v>586.8909239999999</v>
      </c>
    </row>
    <row r="8" spans="1:13" ht="12.75">
      <c r="A8" t="s">
        <v>3</v>
      </c>
      <c r="E8">
        <v>702.3</v>
      </c>
      <c r="F8" t="s">
        <v>72</v>
      </c>
      <c r="J8" s="16"/>
      <c r="K8" s="16" t="s">
        <v>50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342</v>
      </c>
      <c r="F10" t="s">
        <v>72</v>
      </c>
      <c r="J10" s="16"/>
      <c r="K10" s="18" t="s">
        <v>54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587.2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142.4</v>
      </c>
      <c r="F12" t="s">
        <v>72</v>
      </c>
      <c r="J12" s="16"/>
      <c r="K12" s="18" t="s">
        <v>53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20978.76</v>
      </c>
      <c r="J16" s="15" t="s">
        <v>59</v>
      </c>
      <c r="K16" s="26" t="s">
        <v>60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19574.56</v>
      </c>
      <c r="J17" s="16" t="s">
        <v>61</v>
      </c>
      <c r="K17" s="18" t="s">
        <v>62</v>
      </c>
      <c r="L17" s="23">
        <v>4.54</v>
      </c>
      <c r="M17" s="33">
        <f>L17*81.377*1.202</f>
        <v>444.08079915999997</v>
      </c>
    </row>
    <row r="18" spans="2:13" ht="12.75">
      <c r="B18" t="s">
        <v>11</v>
      </c>
      <c r="F18" s="9">
        <f>F17/F16</f>
        <v>0.9330656340031538</v>
      </c>
      <c r="J18" s="20"/>
      <c r="K18" s="27" t="s">
        <v>63</v>
      </c>
      <c r="L18" s="28">
        <f>SUM(L7:L17)</f>
        <v>10.54</v>
      </c>
      <c r="M18" s="34">
        <f>SUM(M7:M17)</f>
        <v>1030.9717231599998</v>
      </c>
    </row>
    <row r="19" spans="1:11" ht="12.75">
      <c r="A19" t="s">
        <v>94</v>
      </c>
      <c r="F19" s="5">
        <v>1226.92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20801.480000000003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97</v>
      </c>
      <c r="L23" s="25">
        <v>60.94</v>
      </c>
      <c r="M23" s="33">
        <f aca="true" t="shared" si="0" ref="M23:M36">L23*81.377*1.202</f>
        <v>5960.85548476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3.12</v>
      </c>
      <c r="M24" s="33">
        <f t="shared" si="0"/>
        <v>305.18328048</v>
      </c>
    </row>
    <row r="25" spans="1:13" ht="12.75">
      <c r="A25" t="s">
        <v>15</v>
      </c>
      <c r="D25" t="s">
        <v>81</v>
      </c>
      <c r="F25" s="11">
        <v>2590.31</v>
      </c>
      <c r="J25" s="20">
        <v>4</v>
      </c>
      <c r="K25" s="20" t="s">
        <v>99</v>
      </c>
      <c r="L25" s="25">
        <v>0.28</v>
      </c>
      <c r="M25" s="33">
        <f t="shared" si="0"/>
        <v>27.38824312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 t="s">
        <v>102</v>
      </c>
      <c r="L26" s="25">
        <v>0.57</v>
      </c>
      <c r="M26" s="33">
        <f t="shared" si="0"/>
        <v>55.75463777999999</v>
      </c>
    </row>
    <row r="27" spans="1:13" ht="12.75">
      <c r="A27" s="6" t="s">
        <v>95</v>
      </c>
      <c r="F27" s="5">
        <v>480.8</v>
      </c>
      <c r="J27" s="20">
        <v>6</v>
      </c>
      <c r="K27" s="20" t="s">
        <v>105</v>
      </c>
      <c r="L27" s="25">
        <v>0.24</v>
      </c>
      <c r="M27" s="33">
        <f t="shared" si="0"/>
        <v>23.475636959999996</v>
      </c>
    </row>
    <row r="28" spans="1:13" ht="12.75">
      <c r="A28" s="4" t="s">
        <v>37</v>
      </c>
      <c r="F28" s="32">
        <f>F25+F26+F27</f>
        <v>3933.1800000000003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6">
        <v>1.14</v>
      </c>
      <c r="E30" s="13" t="s">
        <v>17</v>
      </c>
      <c r="F30" s="11">
        <f>E7*D30</f>
        <v>2283.99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169</v>
      </c>
      <c r="C32" t="s">
        <v>20</v>
      </c>
      <c r="D32" s="5">
        <v>2.73</v>
      </c>
      <c r="E32" t="s">
        <v>17</v>
      </c>
      <c r="F32" s="5">
        <v>461.37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702.3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90</v>
      </c>
      <c r="F35" s="5"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21</v>
      </c>
      <c r="B36" s="10"/>
      <c r="C36" s="10"/>
      <c r="F36" s="32">
        <f>SUM(F30:F35)</f>
        <v>2745.3599999999997</v>
      </c>
      <c r="J36" s="20">
        <v>15</v>
      </c>
      <c r="K36" s="20"/>
      <c r="L36" s="25"/>
      <c r="M36" s="33">
        <f t="shared" si="0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SUM(L22:L36)</f>
        <v>69.97999999999999</v>
      </c>
      <c r="M37" s="34">
        <f>SUM(M22:M36)</f>
        <v>6845.10447692</v>
      </c>
    </row>
    <row r="38" spans="1:11" ht="12.75">
      <c r="A38" t="s">
        <v>23</v>
      </c>
      <c r="C38">
        <v>148471</v>
      </c>
      <c r="D38">
        <v>219171.6</v>
      </c>
      <c r="E38">
        <v>2003.5</v>
      </c>
      <c r="F38" s="35">
        <f>C38/D38*E38</f>
        <v>1357.208910734785</v>
      </c>
      <c r="K38" s="1" t="s">
        <v>67</v>
      </c>
    </row>
    <row r="39" spans="1:13" ht="12.75">
      <c r="A39" t="s">
        <v>24</v>
      </c>
      <c r="C39">
        <v>112802</v>
      </c>
      <c r="D39">
        <v>219171.6</v>
      </c>
      <c r="E39">
        <v>2003.5</v>
      </c>
      <c r="F39" s="35">
        <f>C39/D39*E39</f>
        <v>1031.1500532003233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6845.10447692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/>
      <c r="J41" s="20">
        <v>1</v>
      </c>
      <c r="K41" s="20" t="s">
        <v>100</v>
      </c>
      <c r="L41" s="25" t="s">
        <v>101</v>
      </c>
      <c r="M41" s="25">
        <v>26.08</v>
      </c>
    </row>
    <row r="42" spans="2:13" ht="12.75">
      <c r="B42">
        <v>2003.5</v>
      </c>
      <c r="C42" t="s">
        <v>16</v>
      </c>
      <c r="D42" s="5"/>
      <c r="F42" s="5">
        <v>0</v>
      </c>
      <c r="J42" s="20">
        <v>2</v>
      </c>
      <c r="K42" s="20" t="s">
        <v>103</v>
      </c>
      <c r="L42" s="25" t="s">
        <v>104</v>
      </c>
      <c r="M42" s="25">
        <v>24.24</v>
      </c>
    </row>
    <row r="43" spans="1:13" ht="12.75">
      <c r="A43" t="s">
        <v>26</v>
      </c>
      <c r="F43" s="11">
        <f>M62</f>
        <v>84.56</v>
      </c>
      <c r="J43" s="20">
        <v>3</v>
      </c>
      <c r="K43" s="20" t="s">
        <v>106</v>
      </c>
      <c r="L43" s="25" t="s">
        <v>107</v>
      </c>
      <c r="M43" s="25">
        <v>34.24</v>
      </c>
    </row>
    <row r="44" spans="1:13" ht="12.75">
      <c r="A44" t="s">
        <v>27</v>
      </c>
      <c r="F44" s="5"/>
      <c r="J44" s="20">
        <v>4</v>
      </c>
      <c r="K44" s="20"/>
      <c r="L44" s="25"/>
      <c r="M44" s="25"/>
    </row>
    <row r="45" spans="1:13" ht="12.75">
      <c r="A45" t="s">
        <v>28</v>
      </c>
      <c r="F45" s="5"/>
      <c r="J45" s="20">
        <v>5</v>
      </c>
      <c r="K45" s="20"/>
      <c r="L45" s="25"/>
      <c r="M45" s="25"/>
    </row>
    <row r="46" spans="2:13" ht="12.75">
      <c r="B46">
        <v>2003.5</v>
      </c>
      <c r="C46" t="s">
        <v>16</v>
      </c>
      <c r="D46" s="11">
        <v>0.31</v>
      </c>
      <c r="E46" t="s">
        <v>17</v>
      </c>
      <c r="F46" s="11">
        <f>B46*D46</f>
        <v>621.085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9939.108440855107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2003.5</v>
      </c>
      <c r="C49" t="s">
        <v>72</v>
      </c>
      <c r="D49" s="5">
        <v>0.18</v>
      </c>
      <c r="E49" t="s">
        <v>17</v>
      </c>
      <c r="F49" s="11">
        <f>B49*D49</f>
        <v>360.63</v>
      </c>
      <c r="J49" s="20">
        <v>9</v>
      </c>
      <c r="K49" s="20"/>
      <c r="L49" s="25"/>
      <c r="M49" s="25"/>
    </row>
    <row r="50" spans="1:13" ht="12.75">
      <c r="A50" t="s">
        <v>32</v>
      </c>
      <c r="F50" s="5"/>
      <c r="J50" s="20">
        <v>10</v>
      </c>
      <c r="K50" s="20"/>
      <c r="L50" s="25"/>
      <c r="M50" s="25"/>
    </row>
    <row r="51" spans="1:13" ht="12.75">
      <c r="A51" s="7" t="s">
        <v>80</v>
      </c>
      <c r="F51" s="5"/>
      <c r="J51" s="20">
        <v>11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0.83</v>
      </c>
      <c r="E52" t="s">
        <v>17</v>
      </c>
      <c r="F52" s="11">
        <f>B52*D52</f>
        <v>1662.905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2023.5349999999999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2003.5</v>
      </c>
      <c r="C56" t="s">
        <v>16</v>
      </c>
      <c r="D56" s="11">
        <v>1.56</v>
      </c>
      <c r="E56" t="s">
        <v>17</v>
      </c>
      <c r="F56" s="11">
        <f>B56*D56</f>
        <v>3125.46</v>
      </c>
      <c r="J56" s="20">
        <v>16</v>
      </c>
      <c r="K56" s="20"/>
      <c r="L56" s="25"/>
      <c r="M56" s="25"/>
    </row>
    <row r="57" spans="1:13" ht="12.75">
      <c r="A57" s="4" t="s">
        <v>35</v>
      </c>
      <c r="F57" s="8">
        <f>SUM(F56)</f>
        <v>3125.46</v>
      </c>
      <c r="J57" s="20">
        <v>17</v>
      </c>
      <c r="K57" s="20"/>
      <c r="L57" s="25"/>
      <c r="M57" s="25"/>
    </row>
    <row r="58" spans="1:13" ht="12.75">
      <c r="A58" s="1" t="s">
        <v>36</v>
      </c>
      <c r="B58" s="1"/>
      <c r="F58" s="32">
        <f>F28+F36+F47+F53+F57</f>
        <v>21766.643440855107</v>
      </c>
      <c r="J58" s="20">
        <v>18</v>
      </c>
      <c r="K58" s="20"/>
      <c r="L58" s="25"/>
      <c r="M58" s="25"/>
    </row>
    <row r="59" spans="1:13" ht="12.75">
      <c r="A59" s="1" t="s">
        <v>38</v>
      </c>
      <c r="B59" s="36">
        <v>0.008</v>
      </c>
      <c r="C59" s="1"/>
      <c r="D59" s="1"/>
      <c r="E59" s="1"/>
      <c r="F59" s="32">
        <f>F58*0.8%</f>
        <v>174.13314752684084</v>
      </c>
      <c r="J59" s="20">
        <v>19</v>
      </c>
      <c r="K59" s="20"/>
      <c r="L59" s="25"/>
      <c r="M59" s="25"/>
    </row>
    <row r="60" spans="1:13" ht="15">
      <c r="A60" s="12" t="s">
        <v>39</v>
      </c>
      <c r="B60" s="12"/>
      <c r="C60" s="45"/>
      <c r="D60" s="12"/>
      <c r="E60" s="12"/>
      <c r="F60" s="42">
        <f>F58+F59</f>
        <v>21940.77658838195</v>
      </c>
      <c r="J60" s="20">
        <v>20</v>
      </c>
      <c r="K60" s="20"/>
      <c r="L60" s="25"/>
      <c r="M60" s="25"/>
    </row>
    <row r="61" spans="2:13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91</v>
      </c>
      <c r="J61" s="20">
        <v>21</v>
      </c>
      <c r="K61" s="20"/>
      <c r="L61" s="25"/>
      <c r="M61" s="25"/>
    </row>
    <row r="62" spans="1:13" ht="12.75">
      <c r="A62" s="13"/>
      <c r="B62" s="39">
        <v>41030</v>
      </c>
      <c r="C62" s="40">
        <v>94667</v>
      </c>
      <c r="D62" s="43">
        <f>F20</f>
        <v>20801.480000000003</v>
      </c>
      <c r="E62" s="43">
        <f>F60</f>
        <v>21940.77658838195</v>
      </c>
      <c r="F62" s="44">
        <f>C62+D62-E62</f>
        <v>93527.70341161806</v>
      </c>
      <c r="J62" s="20"/>
      <c r="K62" s="20"/>
      <c r="L62" s="31" t="s">
        <v>70</v>
      </c>
      <c r="M62" s="34">
        <f>SUM(M41:M61)</f>
        <v>84.56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2011-12-24T17:19:52Z</cp:lastPrinted>
  <dcterms:created xsi:type="dcterms:W3CDTF">2008-08-18T07:30:19Z</dcterms:created>
  <dcterms:modified xsi:type="dcterms:W3CDTF">2012-07-15T13:38:34Z</dcterms:modified>
  <cp:category/>
  <cp:version/>
  <cp:contentType/>
  <cp:contentStatus/>
</cp:coreProperties>
</file>