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<sst xmlns="http://schemas.openxmlformats.org/spreadsheetml/2006/main" count="129" uniqueCount="102">
  <si>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</si>
  <si>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</si>
  <si>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</si>
  <si>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</si>
  <si>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</si>
  <si>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</si>
  <si>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</si>
  <si>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</si>
  <si>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</si>
  <si>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</si>
  <si>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</si>
  <si>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</si>
  <si>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</si>
  <si>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</si>
  <si>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</si>
  <si>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</si>
  <si>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</si>
  <si>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</si>
  <si>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</si>
  <si>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</si>
  <si>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</si>
  <si>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</si>
  <si>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</si>
  <si>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</si>
  <si>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</si>
  <si>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</si>
  <si>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</si>
  <si>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</si>
  <si>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</si>
  <si>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</si>
  <si>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</si>
  <si>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</si>
  <si>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</si>
  <si>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</si>
  <si>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</si>
  <si>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</si>
  <si>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</si>
  <si>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</si>
  <si>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</si>
  <si>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</si>
  <si>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</si>
  <si>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</si>
  <si>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</si>
  <si>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</si>
  <si>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</si>
  <si>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</si>
  <si>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</si>
  <si>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</si>
  <si>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</si>
  <si>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</si>
  <si>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</si>
  <si>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</si>
  <si>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</si>
  <si>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</si>
  <si>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</si>
  <si>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</si>
  <si>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</si>
  <si>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</si>
  <si>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</si>
  <si>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</si>
  <si>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</si>
  <si>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</si>
  <si>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</si>
  <si>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</si>
  <si>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</si>
  <si>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</si>
  <si>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</si>
  <si>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</si>
  <si>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</si>
  <si>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</si>
  <si>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</si>
  <si>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</si>
  <si>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</si>
  <si>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12 А</t>
  </si>
  <si>
    <t xml:space="preserve">   Учет затрат по текущему ремонту по ул. Забайкальская 12 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</si>
  <si>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</si>
  <si>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</si>
  <si>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</si>
  <si>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</si>
  <si>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</si>
  <si>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</si>
  <si>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1,1 ставка</t>
  </si>
  <si>
    <t>0,5 ставки</t>
  </si>
  <si>
    <t xml:space="preserve">        за</t>
  </si>
  <si>
    <t>((з/пл. и ЕСН администрации ООО , содерж.конторы,оргтехники, почт.канц-е  расходы)</t>
  </si>
  <si>
    <t>3.  Материалы</t>
  </si>
  <si>
    <t>Лампа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</si>
  <si>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</si>
  <si>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</si>
  <si>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</si>
  <si>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</si>
  <si>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</si>
  <si>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</si>
  <si>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Горгаз (техобслуживание и ремонт)</t>
  </si>
  <si>
    <t>1.2 Аренда (Спарк,эр-телеком,ростелеком)</t>
  </si>
  <si>
    <t>Прочистка канализации</t>
  </si>
  <si>
    <t>ост.на 01.07.</t>
  </si>
  <si>
    <t>июнь</t>
  </si>
  <si>
    <t xml:space="preserve">                    за июнь  2012 г.</t>
  </si>
  <si>
    <t>Смена ламп (14шт) л/кл.-6; т.п.-8;</t>
  </si>
  <si>
    <t>14шт</t>
  </si>
  <si>
    <t>ошиб.взято в мае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</si>
</sst>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2" xfId="0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9">
      <selection activeCell="D46" sqref="D4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98</v>
      </c>
    </row>
    <row r="3" spans="2:13" ht="12.75">
      <c r="B3" s="1" t="s">
        <v>83</v>
      </c>
      <c r="C3" s="8" t="s">
        <v>97</v>
      </c>
      <c r="D3" s="1" t="s">
        <v>87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3937</v>
      </c>
      <c r="F7" t="s">
        <v>72</v>
      </c>
      <c r="J7" s="15"/>
      <c r="K7" s="15" t="s">
        <v>49</v>
      </c>
      <c r="L7" s="21">
        <v>10</v>
      </c>
      <c r="M7" s="33">
        <f>L7*81.37*1.202</f>
        <v>978.0674</v>
      </c>
    </row>
    <row r="8" spans="1:13" ht="12.75">
      <c r="A8" t="s">
        <v>3</v>
      </c>
      <c r="E8">
        <v>1000.5</v>
      </c>
      <c r="F8" t="s">
        <v>72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1060.9</v>
      </c>
      <c r="F10" t="s">
        <v>72</v>
      </c>
      <c r="J10" s="16"/>
      <c r="K10" s="18" t="s">
        <v>54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4541.6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410.8</v>
      </c>
      <c r="F12" t="s">
        <v>72</v>
      </c>
      <c r="J12" s="16"/>
      <c r="K12" s="18" t="s">
        <v>53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40469.26</v>
      </c>
      <c r="J16" s="15" t="s">
        <v>59</v>
      </c>
      <c r="K16" s="26" t="s">
        <v>60</v>
      </c>
      <c r="L16" s="21">
        <v>5</v>
      </c>
      <c r="M16" s="33">
        <f>L16*81.37*1.202</f>
        <v>489.0337</v>
      </c>
    </row>
    <row r="17" spans="1:13" ht="12.75">
      <c r="A17" t="s">
        <v>10</v>
      </c>
      <c r="F17" s="5">
        <v>43558.86</v>
      </c>
      <c r="J17" s="16" t="s">
        <v>61</v>
      </c>
      <c r="K17" s="18" t="s">
        <v>62</v>
      </c>
      <c r="L17" s="23">
        <v>5.37</v>
      </c>
      <c r="M17" s="33">
        <f>L17*81.37*1.202</f>
        <v>525.2221938</v>
      </c>
    </row>
    <row r="18" spans="2:13" ht="12.75">
      <c r="B18" t="s">
        <v>11</v>
      </c>
      <c r="F18" s="9">
        <f>F17/F16</f>
        <v>1.076344366069456</v>
      </c>
      <c r="J18" s="20"/>
      <c r="K18" s="27" t="s">
        <v>63</v>
      </c>
      <c r="L18" s="28">
        <f>SUM(L7:L17)</f>
        <v>20.37</v>
      </c>
      <c r="M18" s="34">
        <f>SUM(M7:M17)</f>
        <v>1992.3232938</v>
      </c>
    </row>
    <row r="19" spans="1:11" ht="12.75">
      <c r="A19" t="s">
        <v>94</v>
      </c>
      <c r="F19" s="11">
        <v>996.92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44555.78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95</v>
      </c>
      <c r="L22" s="25">
        <v>9.66</v>
      </c>
      <c r="M22" s="33">
        <f>L22*81.37*1.202</f>
        <v>944.8131084</v>
      </c>
    </row>
    <row r="23" spans="10:13" ht="12.75">
      <c r="J23" s="20">
        <v>2</v>
      </c>
      <c r="K23" s="20" t="s">
        <v>99</v>
      </c>
      <c r="L23" s="25">
        <v>0.98</v>
      </c>
      <c r="M23" s="33">
        <f aca="true" t="shared" si="0" ref="M23:M32">L23*81.37*1.202</f>
        <v>95.85060519999999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42"/>
      <c r="L24" s="25"/>
      <c r="M24" s="33">
        <f t="shared" si="0"/>
        <v>0</v>
      </c>
    </row>
    <row r="25" spans="1:13" ht="12.75">
      <c r="A25" t="s">
        <v>15</v>
      </c>
      <c r="D25" t="s">
        <v>81</v>
      </c>
      <c r="F25" s="11">
        <v>5698.68</v>
      </c>
      <c r="J25" s="20">
        <v>4</v>
      </c>
      <c r="K25" s="42"/>
      <c r="L25" s="25"/>
      <c r="M25" s="33">
        <f t="shared" si="0"/>
        <v>0</v>
      </c>
    </row>
    <row r="26" spans="1:13" ht="12.75">
      <c r="A26" s="6" t="s">
        <v>18</v>
      </c>
      <c r="D26" t="s">
        <v>82</v>
      </c>
      <c r="F26" s="5">
        <v>2155.19</v>
      </c>
      <c r="J26" s="20">
        <v>5</v>
      </c>
      <c r="K26" s="42"/>
      <c r="L26" s="25"/>
      <c r="M26" s="33">
        <f t="shared" si="0"/>
        <v>0</v>
      </c>
    </row>
    <row r="27" spans="1:13" ht="12.75">
      <c r="A27" s="6" t="s">
        <v>85</v>
      </c>
      <c r="F27" s="5">
        <v>0</v>
      </c>
      <c r="J27" s="20">
        <v>6</v>
      </c>
      <c r="K27" s="42"/>
      <c r="L27" s="25"/>
      <c r="M27" s="33">
        <f t="shared" si="0"/>
        <v>0</v>
      </c>
    </row>
    <row r="28" spans="1:13" ht="12.75">
      <c r="A28" s="4" t="s">
        <v>37</v>
      </c>
      <c r="F28" s="32">
        <f>F25+F26+F27</f>
        <v>7853.870000000001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88</v>
      </c>
      <c r="C30" s="13"/>
      <c r="D30" s="46">
        <v>1.14</v>
      </c>
      <c r="E30" s="13" t="s">
        <v>17</v>
      </c>
      <c r="F30" s="11">
        <f>E7*D30</f>
        <v>4488.179999999999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89</v>
      </c>
      <c r="F31" s="5"/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740</v>
      </c>
      <c r="C32" t="s">
        <v>20</v>
      </c>
      <c r="D32" s="5">
        <v>2.73</v>
      </c>
      <c r="E32" t="s">
        <v>17</v>
      </c>
      <c r="F32" s="5">
        <v>2020.2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90</v>
      </c>
      <c r="B33">
        <v>1000.5</v>
      </c>
      <c r="C33" t="s">
        <v>16</v>
      </c>
      <c r="D33" s="5">
        <v>0.4</v>
      </c>
      <c r="E33" t="s">
        <v>17</v>
      </c>
      <c r="F33" s="11">
        <f>B33*D33</f>
        <v>400.20000000000005</v>
      </c>
      <c r="J33" s="20"/>
      <c r="K33" s="30" t="s">
        <v>63</v>
      </c>
      <c r="L33" s="28">
        <f>SUM(L22:L32)</f>
        <v>10.64</v>
      </c>
      <c r="M33" s="34">
        <f>SUM(M22:M32)</f>
        <v>1040.6637136</v>
      </c>
    </row>
    <row r="34" spans="1:11" ht="12.75">
      <c r="A34" t="s">
        <v>91</v>
      </c>
      <c r="B34">
        <v>90</v>
      </c>
      <c r="C34" t="s">
        <v>92</v>
      </c>
      <c r="D34" s="5">
        <v>0</v>
      </c>
      <c r="E34" t="s">
        <v>17</v>
      </c>
      <c r="F34" s="5">
        <f>B34*D34</f>
        <v>0</v>
      </c>
      <c r="K34" s="1" t="s">
        <v>67</v>
      </c>
    </row>
    <row r="35" spans="1:13" ht="12.75">
      <c r="A35" s="4" t="s">
        <v>21</v>
      </c>
      <c r="B35" s="10"/>
      <c r="C35" s="10"/>
      <c r="F35" s="32">
        <f>SUM(F30:F34)</f>
        <v>6908.579999999999</v>
      </c>
      <c r="J35" s="22" t="s">
        <v>40</v>
      </c>
      <c r="K35" s="22"/>
      <c r="L35" s="22" t="s">
        <v>68</v>
      </c>
      <c r="M35" s="22" t="s">
        <v>46</v>
      </c>
    </row>
    <row r="36" spans="1:13" ht="12.75">
      <c r="A36" s="4" t="s">
        <v>22</v>
      </c>
      <c r="B36" s="4"/>
      <c r="J36" s="23" t="s">
        <v>41</v>
      </c>
      <c r="K36" s="23" t="s">
        <v>42</v>
      </c>
      <c r="L36" s="23"/>
      <c r="M36" s="23" t="s">
        <v>69</v>
      </c>
    </row>
    <row r="37" spans="1:13" ht="12.75">
      <c r="A37" t="s">
        <v>23</v>
      </c>
      <c r="C37">
        <v>137614</v>
      </c>
      <c r="D37">
        <v>219171.6</v>
      </c>
      <c r="E37">
        <v>3937</v>
      </c>
      <c r="F37" s="35">
        <f>C37/D37*E37</f>
        <v>2471.9731844819307</v>
      </c>
      <c r="J37" s="20">
        <v>1</v>
      </c>
      <c r="K37" s="20" t="s">
        <v>86</v>
      </c>
      <c r="L37" s="25" t="s">
        <v>100</v>
      </c>
      <c r="M37" s="25">
        <v>91.28</v>
      </c>
    </row>
    <row r="38" spans="1:13" ht="12.75">
      <c r="A38" t="s">
        <v>24</v>
      </c>
      <c r="C38">
        <v>110873</v>
      </c>
      <c r="D38">
        <v>219171.6</v>
      </c>
      <c r="E38">
        <v>3937</v>
      </c>
      <c r="F38" s="35">
        <f>C38/D38*E38</f>
        <v>1991.6220942859386</v>
      </c>
      <c r="J38" s="20">
        <v>2</v>
      </c>
      <c r="K38" s="20"/>
      <c r="L38" s="25"/>
      <c r="M38" s="25"/>
    </row>
    <row r="39" spans="1:13" ht="12.75">
      <c r="A39" t="s">
        <v>25</v>
      </c>
      <c r="F39" s="11">
        <f>M33</f>
        <v>1040.6637136</v>
      </c>
      <c r="J39" s="20">
        <v>3</v>
      </c>
      <c r="K39" s="20"/>
      <c r="L39" s="25"/>
      <c r="M39" s="25"/>
    </row>
    <row r="40" spans="1:13" ht="12.75">
      <c r="A40" t="s">
        <v>79</v>
      </c>
      <c r="F40" s="5"/>
      <c r="J40" s="20">
        <v>4</v>
      </c>
      <c r="K40" s="20"/>
      <c r="L40" s="25"/>
      <c r="M40" s="25"/>
    </row>
    <row r="41" spans="2:13" ht="12.75">
      <c r="B41">
        <v>3937</v>
      </c>
      <c r="C41" t="s">
        <v>16</v>
      </c>
      <c r="D41" s="5"/>
      <c r="F41" s="5">
        <f>B41*D41</f>
        <v>0</v>
      </c>
      <c r="J41" s="20">
        <v>5</v>
      </c>
      <c r="K41" s="20"/>
      <c r="L41" s="25"/>
      <c r="M41" s="25"/>
    </row>
    <row r="42" spans="1:13" ht="12.75">
      <c r="A42" t="s">
        <v>26</v>
      </c>
      <c r="F42" s="11">
        <f>M44</f>
        <v>91.28</v>
      </c>
      <c r="J42" s="20">
        <v>6</v>
      </c>
      <c r="K42" s="20"/>
      <c r="L42" s="25"/>
      <c r="M42" s="25"/>
    </row>
    <row r="43" spans="1:13" ht="12.75">
      <c r="A43" t="s">
        <v>27</v>
      </c>
      <c r="F43" s="5"/>
      <c r="J43" s="20">
        <v>7</v>
      </c>
      <c r="K43" s="20"/>
      <c r="L43" s="25"/>
      <c r="M43" s="25"/>
    </row>
    <row r="44" spans="1:13" ht="12.75">
      <c r="A44" t="s">
        <v>28</v>
      </c>
      <c r="F44" s="5"/>
      <c r="J44" s="20"/>
      <c r="K44" s="20"/>
      <c r="L44" s="31" t="s">
        <v>70</v>
      </c>
      <c r="M44" s="34">
        <f>SUM(M37:M43)</f>
        <v>91.28</v>
      </c>
    </row>
    <row r="45" spans="2:6" ht="12.75">
      <c r="B45">
        <v>3937</v>
      </c>
      <c r="C45" t="s">
        <v>16</v>
      </c>
      <c r="D45" s="11">
        <v>0.29</v>
      </c>
      <c r="E45" t="s">
        <v>17</v>
      </c>
      <c r="F45" s="11">
        <f>B45*D45</f>
        <v>1141.73</v>
      </c>
    </row>
    <row r="46" spans="1:6" ht="12.75">
      <c r="A46" t="s">
        <v>93</v>
      </c>
      <c r="D46" s="11" t="s">
        <v>101</v>
      </c>
      <c r="F46" s="11">
        <v>-10800</v>
      </c>
    </row>
    <row r="47" spans="1:6" ht="12.75">
      <c r="A47" s="4" t="s">
        <v>29</v>
      </c>
      <c r="B47" s="10"/>
      <c r="C47" s="10"/>
      <c r="F47" s="32">
        <f>SUM(F37:F46)</f>
        <v>-4062.731007632132</v>
      </c>
    </row>
    <row r="48" spans="1:6" ht="12.75">
      <c r="A48" s="4" t="s">
        <v>30</v>
      </c>
      <c r="F48" s="5"/>
    </row>
    <row r="49" spans="1:6" ht="12.75">
      <c r="A49" t="s">
        <v>31</v>
      </c>
      <c r="B49">
        <v>3937</v>
      </c>
      <c r="C49" t="s">
        <v>72</v>
      </c>
      <c r="D49" s="5">
        <v>0.18</v>
      </c>
      <c r="E49" t="s">
        <v>17</v>
      </c>
      <c r="F49" s="11">
        <f>B49*D49</f>
        <v>708.66</v>
      </c>
    </row>
    <row r="50" spans="1:6" ht="12.75">
      <c r="A50" t="s">
        <v>32</v>
      </c>
      <c r="F50" s="5"/>
    </row>
    <row r="51" spans="1:6" ht="12.75">
      <c r="A51" s="7" t="s">
        <v>80</v>
      </c>
      <c r="F51" s="5"/>
    </row>
    <row r="52" spans="2:6" ht="12.75">
      <c r="B52">
        <v>3937</v>
      </c>
      <c r="C52" t="s">
        <v>16</v>
      </c>
      <c r="D52" s="11">
        <v>0.61</v>
      </c>
      <c r="E52" t="s">
        <v>17</v>
      </c>
      <c r="F52" s="11">
        <f>B52*D52</f>
        <v>2401.57</v>
      </c>
    </row>
    <row r="53" spans="1:6" ht="12.75">
      <c r="A53" s="4" t="s">
        <v>33</v>
      </c>
      <c r="F53" s="32">
        <f>F49+F52</f>
        <v>3110.23</v>
      </c>
    </row>
    <row r="54" spans="1:6" ht="12.75">
      <c r="A54" s="4" t="s">
        <v>34</v>
      </c>
      <c r="F54" s="5"/>
    </row>
    <row r="55" spans="1:6" ht="12.75">
      <c r="A55" s="7" t="s">
        <v>84</v>
      </c>
      <c r="B55" s="7"/>
      <c r="C55" s="7"/>
      <c r="D55" s="7"/>
      <c r="E55" s="7"/>
      <c r="F55" s="7"/>
    </row>
    <row r="56" spans="2:6" ht="12.75">
      <c r="B56">
        <v>3937</v>
      </c>
      <c r="C56" t="s">
        <v>16</v>
      </c>
      <c r="D56" s="11">
        <v>1.65</v>
      </c>
      <c r="E56" t="s">
        <v>17</v>
      </c>
      <c r="F56" s="11">
        <f>B56*D56</f>
        <v>6496.049999999999</v>
      </c>
    </row>
    <row r="57" spans="1:6" ht="12.75">
      <c r="A57" s="4" t="s">
        <v>35</v>
      </c>
      <c r="F57" s="8">
        <f>SUM(F56)</f>
        <v>6496.049999999999</v>
      </c>
    </row>
    <row r="58" spans="1:6" ht="12.75">
      <c r="A58" s="1" t="s">
        <v>36</v>
      </c>
      <c r="B58" s="1"/>
      <c r="F58" s="32">
        <f>F28+F35+F47+F53+F57</f>
        <v>20305.998992367866</v>
      </c>
    </row>
    <row r="59" spans="1:6" ht="12.75">
      <c r="A59" s="1" t="s">
        <v>38</v>
      </c>
      <c r="B59" s="36">
        <v>0.008</v>
      </c>
      <c r="C59" s="1"/>
      <c r="D59" s="1"/>
      <c r="E59" s="1"/>
      <c r="F59" s="32">
        <f>F58*0.8%</f>
        <v>162.44799193894292</v>
      </c>
    </row>
    <row r="60" spans="1:6" ht="15">
      <c r="A60" s="12" t="s">
        <v>39</v>
      </c>
      <c r="B60" s="12"/>
      <c r="C60" s="12"/>
      <c r="D60" s="12"/>
      <c r="E60" s="12"/>
      <c r="F60" s="43">
        <f>F58+F59</f>
        <v>20468.446984306807</v>
      </c>
    </row>
    <row r="61" spans="2:6" ht="12.75">
      <c r="B61" s="37" t="s">
        <v>75</v>
      </c>
      <c r="C61" s="38" t="s">
        <v>76</v>
      </c>
      <c r="D61" s="22" t="s">
        <v>77</v>
      </c>
      <c r="E61" s="22" t="s">
        <v>78</v>
      </c>
      <c r="F61" s="41" t="s">
        <v>96</v>
      </c>
    </row>
    <row r="62" spans="1:6" ht="12.75">
      <c r="A62" s="13"/>
      <c r="B62" s="39">
        <v>41061</v>
      </c>
      <c r="C62" s="40">
        <v>55168</v>
      </c>
      <c r="D62" s="44">
        <f>F20</f>
        <v>44555.78</v>
      </c>
      <c r="E62" s="44">
        <f>F60</f>
        <v>20468.446984306807</v>
      </c>
      <c r="F62" s="45">
        <f>C62+D62-E62</f>
        <v>79255.33301569319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2011-12-23T16:04:33Z</cp:lastPrinted>
  <dcterms:created xsi:type="dcterms:W3CDTF">2008-08-18T07:30:19Z</dcterms:created>
  <dcterms:modified xsi:type="dcterms:W3CDTF">2012-08-28T13:54:05Z</dcterms:modified>
  <cp:category/>
  <cp:version/>
  <cp:contentType/>
  <cp:contentStatus/>
</cp:coreProperties>
</file>