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<sst xmlns="http://schemas.openxmlformats.org/spreadsheetml/2006/main" count="197" uniqueCount="156">
  <si>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</si>
  <si>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</si>
  <si>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</si>
  <si>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</si>
  <si>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</si>
  <si>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</si>
  <si>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</si>
  <si>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</si>
  <si>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</si>
  <si>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</si>
  <si>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</si>
  <si>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</si>
  <si>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</si>
  <si>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</si>
  <si>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</si>
  <si>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</si>
  <si>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</si>
  <si>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</si>
  <si>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</si>
  <si>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</si>
  <si>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</si>
  <si>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</si>
  <si>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</si>
  <si>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</si>
  <si>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</si>
  <si>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</si>
  <si>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</si>
  <si>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</si>
  <si>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</si>
  <si>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</si>
  <si>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</si>
  <si>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</si>
  <si>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</si>
  <si>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</si>
  <si>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</si>
  <si>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</si>
  <si>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</si>
  <si>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</si>
  <si>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</si>
  <si>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</si>
  <si>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</si>
  <si>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</si>
  <si>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</si>
  <si>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</si>
  <si>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</si>
  <si>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</si>
  <si>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</si>
  <si>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</si>
  <si>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</si>
  <si>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</si>
  <si>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</si>
  <si>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</si>
  <si>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</si>
  <si>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</si>
  <si>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</si>
  <si>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</si>
  <si>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</si>
  <si>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</si>
  <si>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</si>
  <si>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</si>
  <si>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</si>
  <si>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</si>
  <si>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</si>
  <si>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</si>
  <si>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</si>
  <si>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</si>
  <si>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</si>
  <si>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</si>
  <si>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</si>
  <si>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</si>
  <si>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</si>
  <si>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</si>
  <si>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</si>
  <si>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</si>
  <si>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</si>
  <si>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</si>
  <si>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</si>
  <si>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</si>
  <si>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</si>
  <si>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</si>
  <si>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</si>
  <si>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</si>
  <si>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</si>
  <si>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</si>
  <si>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</si>
  <si>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</si>
  <si>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</si>
  <si>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</si>
  <si>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</si>
  <si>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</si>
  <si>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</si>
  <si>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(Спарк, Юнион, ООО"Клавдия",ростелеком)</t>
  </si>
  <si>
    <t>1шт</t>
  </si>
  <si>
    <t>Вентиль Д 32</t>
  </si>
  <si>
    <t>Лампа</t>
  </si>
  <si>
    <t>Сгон Д 32</t>
  </si>
  <si>
    <t>8шт</t>
  </si>
  <si>
    <t>ост.на 01.09.</t>
  </si>
  <si>
    <t>август</t>
  </si>
  <si>
    <t xml:space="preserve">           за     август  2012 г.</t>
  </si>
  <si>
    <t>Горгаз (тех.обслуживание и ремонт)</t>
  </si>
  <si>
    <t>Прочистка канализации п-д2,7,8</t>
  </si>
  <si>
    <t>Пробивка отверстий (40шт)</t>
  </si>
  <si>
    <t>Смена труб Д 89 (63мп)</t>
  </si>
  <si>
    <t>Смена труб Д 57 (57мп)</t>
  </si>
  <si>
    <t>Смена труб Д 32 (63мп)</t>
  </si>
  <si>
    <t>Смена труб Д 20 (37мп)</t>
  </si>
  <si>
    <t>Смена труб Д 15 (2мп)</t>
  </si>
  <si>
    <t>Смена сгона Д 20 (21шт) Д 15 (6шт)</t>
  </si>
  <si>
    <t>Установка заглушки (27шт)</t>
  </si>
  <si>
    <t>Смена вентиля Д 20 (21шт) Д 15 (6шт)</t>
  </si>
  <si>
    <t>Смена вентиля Д 32 (2шт) Д 25 (2шт)</t>
  </si>
  <si>
    <t>Смена сгона Д 32 (2шт) Д 25 (2шт)</t>
  </si>
  <si>
    <t>Промывка, опрессовка системы отопления (после зам.труб</t>
  </si>
  <si>
    <t>Снятие заглушек, заполнение системы водой</t>
  </si>
  <si>
    <t>Маслянная окраска эл.узла</t>
  </si>
  <si>
    <t>Труба Д 89</t>
  </si>
  <si>
    <t>63мп</t>
  </si>
  <si>
    <t>Труба Д 57</t>
  </si>
  <si>
    <t>57мп</t>
  </si>
  <si>
    <t>Труба Д 32</t>
  </si>
  <si>
    <t>67мп</t>
  </si>
  <si>
    <t>Труба Д 20</t>
  </si>
  <si>
    <t>37мп</t>
  </si>
  <si>
    <t>Труба Д 15</t>
  </si>
  <si>
    <t>2мп</t>
  </si>
  <si>
    <t>Тройник 20</t>
  </si>
  <si>
    <t>21шт</t>
  </si>
  <si>
    <t>Тройник 15</t>
  </si>
  <si>
    <t>6шт</t>
  </si>
  <si>
    <t>Сгон Д 20</t>
  </si>
  <si>
    <t>Сгон Д 15</t>
  </si>
  <si>
    <t>К/гайка 20</t>
  </si>
  <si>
    <t>К/гайка 15</t>
  </si>
  <si>
    <t>Муфта 20</t>
  </si>
  <si>
    <t>Муфта 15</t>
  </si>
  <si>
    <t>Заглушка</t>
  </si>
  <si>
    <t>27шт</t>
  </si>
  <si>
    <t>Вентиль Д 20</t>
  </si>
  <si>
    <t>Вентиль Д 15</t>
  </si>
  <si>
    <t>Отвод 76</t>
  </si>
  <si>
    <t>12шт</t>
  </si>
  <si>
    <t>Отвод 57</t>
  </si>
  <si>
    <t>Отвод 32</t>
  </si>
  <si>
    <t>10шт</t>
  </si>
  <si>
    <t>2шт</t>
  </si>
  <si>
    <t>Вентиль Д 25</t>
  </si>
  <si>
    <t>Сгон Д 25</t>
  </si>
  <si>
    <t>Круг отрезной</t>
  </si>
  <si>
    <t>100шт</t>
  </si>
  <si>
    <t>Лен косичка</t>
  </si>
  <si>
    <t>Краска</t>
  </si>
  <si>
    <t>1,33кг</t>
  </si>
  <si>
    <t>Смена ламп (6шт) т.п. п-д1,2,8</t>
  </si>
  <si>
    <t>Смена розеток (1шт) т.п.</t>
  </si>
  <si>
    <t>Розетка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</si>
</sst>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73" sqref="M7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12</v>
      </c>
      <c r="M7" s="33">
        <f>L7*81.37*1.202</f>
        <v>1173.6808800000001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62701.78</v>
      </c>
      <c r="J16" s="15" t="s">
        <v>59</v>
      </c>
      <c r="K16" s="26" t="s">
        <v>60</v>
      </c>
      <c r="L16" s="21">
        <v>9</v>
      </c>
      <c r="M16" s="33">
        <f>L16*81.37*1.202</f>
        <v>880.26066</v>
      </c>
    </row>
    <row r="17" spans="1:13" ht="12.75">
      <c r="A17" t="s">
        <v>10</v>
      </c>
      <c r="F17" s="5">
        <v>62403.48</v>
      </c>
      <c r="J17" s="16" t="s">
        <v>61</v>
      </c>
      <c r="K17" s="18" t="s">
        <v>62</v>
      </c>
      <c r="L17" s="23">
        <v>9.07</v>
      </c>
      <c r="M17" s="33">
        <f>L17*81.37*1.202</f>
        <v>887.1071318</v>
      </c>
    </row>
    <row r="18" spans="2:13" ht="12.75">
      <c r="B18" t="s">
        <v>11</v>
      </c>
      <c r="F18" s="9">
        <f>F17/F16</f>
        <v>0.9952425593021443</v>
      </c>
      <c r="J18" s="20"/>
      <c r="K18" s="27" t="s">
        <v>63</v>
      </c>
      <c r="L18" s="28">
        <f>SUM(L7:L17)</f>
        <v>30.07</v>
      </c>
      <c r="M18" s="34">
        <f>SUM(M7:M17)</f>
        <v>2941.0486718</v>
      </c>
    </row>
    <row r="19" spans="1:11" ht="12.75">
      <c r="A19" t="s">
        <v>91</v>
      </c>
      <c r="F19" s="5">
        <v>1619.81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64023.29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101</v>
      </c>
      <c r="L22" s="35">
        <v>14.49</v>
      </c>
      <c r="M22" s="33">
        <f>L22*81.37*1.202*1.15</f>
        <v>1629.8026119899998</v>
      </c>
    </row>
    <row r="23" spans="10:13" ht="12.75">
      <c r="J23" s="20">
        <v>3</v>
      </c>
      <c r="K23" s="44" t="s">
        <v>102</v>
      </c>
      <c r="L23" s="35">
        <v>20.2</v>
      </c>
      <c r="M23" s="33">
        <f aca="true" t="shared" si="0" ref="M23:M40">L23*81.37*1.202*1.15</f>
        <v>2272.0505702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103</v>
      </c>
      <c r="L24" s="35">
        <v>110.12</v>
      </c>
      <c r="M24" s="33">
        <f t="shared" si="0"/>
        <v>12386.04994012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 t="s">
        <v>104</v>
      </c>
      <c r="L25" s="35">
        <v>76.89</v>
      </c>
      <c r="M25" s="33">
        <f t="shared" si="0"/>
        <v>8648.41427439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 t="s">
        <v>105</v>
      </c>
      <c r="L26" s="35">
        <v>72.51</v>
      </c>
      <c r="M26" s="33">
        <f t="shared" si="0"/>
        <v>8155.76172501</v>
      </c>
    </row>
    <row r="27" spans="1:13" ht="12.75">
      <c r="A27" s="6" t="s">
        <v>84</v>
      </c>
      <c r="F27" s="5">
        <v>0</v>
      </c>
      <c r="J27" s="20">
        <v>7</v>
      </c>
      <c r="K27" s="20" t="s">
        <v>106</v>
      </c>
      <c r="L27" s="35">
        <v>31.78</v>
      </c>
      <c r="M27" s="33">
        <f t="shared" si="0"/>
        <v>3574.54292678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 t="s">
        <v>107</v>
      </c>
      <c r="L28" s="35">
        <v>1.55</v>
      </c>
      <c r="M28" s="33">
        <f t="shared" si="0"/>
        <v>174.34051405</v>
      </c>
    </row>
    <row r="29" spans="1:13" ht="12.75">
      <c r="A29" s="4" t="s">
        <v>19</v>
      </c>
      <c r="J29" s="20">
        <v>9</v>
      </c>
      <c r="K29" s="20" t="s">
        <v>108</v>
      </c>
      <c r="L29" s="35">
        <v>7.75</v>
      </c>
      <c r="M29" s="33">
        <f t="shared" si="0"/>
        <v>871.70257025</v>
      </c>
    </row>
    <row r="30" spans="1:13" ht="12.75">
      <c r="A30" t="s">
        <v>86</v>
      </c>
      <c r="C30" s="13"/>
      <c r="D30" s="49">
        <v>1.17</v>
      </c>
      <c r="E30" s="13" t="s">
        <v>17</v>
      </c>
      <c r="F30" s="11">
        <f>E7*D30</f>
        <v>7008.534</v>
      </c>
      <c r="J30" s="20">
        <v>10</v>
      </c>
      <c r="K30" s="20" t="s">
        <v>109</v>
      </c>
      <c r="L30" s="35">
        <v>30.24</v>
      </c>
      <c r="M30" s="33">
        <f t="shared" si="0"/>
        <v>3401.3271902399997</v>
      </c>
    </row>
    <row r="31" spans="1:13" ht="12.75">
      <c r="A31" t="s">
        <v>87</v>
      </c>
      <c r="J31" s="20">
        <v>11</v>
      </c>
      <c r="K31" s="20" t="s">
        <v>110</v>
      </c>
      <c r="L31" s="35">
        <v>21.87</v>
      </c>
      <c r="M31" s="33">
        <f t="shared" si="0"/>
        <v>2459.8884143699997</v>
      </c>
    </row>
    <row r="32" spans="2:13" ht="12.75">
      <c r="B32">
        <f>F32/D32</f>
        <v>903</v>
      </c>
      <c r="C32" t="s">
        <v>20</v>
      </c>
      <c r="D32" s="5">
        <v>2.89</v>
      </c>
      <c r="E32" t="s">
        <v>17</v>
      </c>
      <c r="F32" s="5">
        <v>2609.67</v>
      </c>
      <c r="J32" s="20">
        <v>12</v>
      </c>
      <c r="K32" s="20" t="s">
        <v>111</v>
      </c>
      <c r="L32" s="35">
        <v>4.12</v>
      </c>
      <c r="M32" s="33">
        <f t="shared" si="0"/>
        <v>463.40833412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 t="s">
        <v>112</v>
      </c>
      <c r="L33" s="35">
        <v>1.66</v>
      </c>
      <c r="M33" s="33">
        <f t="shared" si="0"/>
        <v>186.71306665999998</v>
      </c>
    </row>
    <row r="34" spans="1:13" ht="12.75">
      <c r="A34" t="s">
        <v>89</v>
      </c>
      <c r="B34">
        <v>128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14</v>
      </c>
      <c r="K34" s="20" t="s">
        <v>113</v>
      </c>
      <c r="L34" s="35">
        <v>165.59</v>
      </c>
      <c r="M34" s="33">
        <f t="shared" si="0"/>
        <v>18625.19078809</v>
      </c>
    </row>
    <row r="35" spans="1:13" ht="12.75">
      <c r="A35" s="4" t="s">
        <v>21</v>
      </c>
      <c r="B35" s="10"/>
      <c r="C35" s="10"/>
      <c r="F35" s="32">
        <f>SUM(F30:F34)</f>
        <v>9618.204</v>
      </c>
      <c r="J35" s="20">
        <v>15</v>
      </c>
      <c r="K35" s="20" t="s">
        <v>114</v>
      </c>
      <c r="L35" s="35">
        <v>11</v>
      </c>
      <c r="M35" s="33">
        <f t="shared" si="0"/>
        <v>1237.255261</v>
      </c>
    </row>
    <row r="36" spans="1:13" ht="12.75">
      <c r="A36" s="4" t="s">
        <v>22</v>
      </c>
      <c r="B36" s="4"/>
      <c r="J36" s="20">
        <v>16</v>
      </c>
      <c r="K36" s="20" t="s">
        <v>115</v>
      </c>
      <c r="L36" s="25">
        <v>2.64</v>
      </c>
      <c r="M36" s="33">
        <f t="shared" si="0"/>
        <v>296.94126264</v>
      </c>
    </row>
    <row r="37" spans="1:13" ht="12.75">
      <c r="A37" t="s">
        <v>23</v>
      </c>
      <c r="C37">
        <v>143189</v>
      </c>
      <c r="D37">
        <v>219171.6</v>
      </c>
      <c r="E37">
        <v>5990.2</v>
      </c>
      <c r="F37" s="36">
        <f>C37/D37*E37</f>
        <v>3913.51227896315</v>
      </c>
      <c r="J37" s="20">
        <v>17</v>
      </c>
      <c r="K37" s="20" t="s">
        <v>153</v>
      </c>
      <c r="L37" s="35">
        <v>0.42</v>
      </c>
      <c r="M37" s="33">
        <f t="shared" si="0"/>
        <v>47.24065542</v>
      </c>
    </row>
    <row r="38" spans="1:13" ht="12.75">
      <c r="A38" t="s">
        <v>24</v>
      </c>
      <c r="C38">
        <v>107658</v>
      </c>
      <c r="D38">
        <v>219171.6</v>
      </c>
      <c r="E38">
        <v>5990.2</v>
      </c>
      <c r="F38" s="36">
        <f>C38/D38*E38</f>
        <v>2942.411113483681</v>
      </c>
      <c r="J38" s="20">
        <v>18</v>
      </c>
      <c r="K38" s="20" t="s">
        <v>154</v>
      </c>
      <c r="L38" s="35">
        <v>0.24</v>
      </c>
      <c r="M38" s="33">
        <f t="shared" si="0"/>
        <v>26.994660239999998</v>
      </c>
    </row>
    <row r="39" spans="1:13" ht="12.75">
      <c r="A39" t="s">
        <v>25</v>
      </c>
      <c r="F39" s="11">
        <f>M41</f>
        <v>64457.62476557</v>
      </c>
      <c r="J39" s="20">
        <v>19</v>
      </c>
      <c r="K39" s="20"/>
      <c r="L39" s="35"/>
      <c r="M39" s="33">
        <f t="shared" si="0"/>
        <v>0</v>
      </c>
    </row>
    <row r="40" spans="1:13" ht="12.75">
      <c r="A40" t="s">
        <v>79</v>
      </c>
      <c r="F40" s="5"/>
      <c r="J40" s="20">
        <v>20</v>
      </c>
      <c r="K40" s="20"/>
      <c r="L40" s="35"/>
      <c r="M40" s="33">
        <f t="shared" si="0"/>
        <v>0</v>
      </c>
    </row>
    <row r="41" spans="2:13" ht="12.75">
      <c r="B41">
        <v>5990.2</v>
      </c>
      <c r="C41" t="s">
        <v>16</v>
      </c>
      <c r="D41" s="5"/>
      <c r="F41" s="11">
        <v>0</v>
      </c>
      <c r="J41" s="20"/>
      <c r="K41" s="30" t="s">
        <v>63</v>
      </c>
      <c r="L41" s="34">
        <f>SUM(L22:L40)</f>
        <v>573.07</v>
      </c>
      <c r="M41" s="34">
        <f>SUM(M22:M40)</f>
        <v>64457.62476557</v>
      </c>
    </row>
    <row r="42" spans="1:11" ht="12.75">
      <c r="A42" t="s">
        <v>26</v>
      </c>
      <c r="F42" s="11">
        <f>M73</f>
        <v>52350.450000000004</v>
      </c>
      <c r="K42" s="1" t="s">
        <v>67</v>
      </c>
    </row>
    <row r="43" spans="1:13" ht="12.75">
      <c r="A43" t="s">
        <v>27</v>
      </c>
      <c r="F43" s="5"/>
      <c r="J43" s="22" t="s">
        <v>40</v>
      </c>
      <c r="K43" s="22"/>
      <c r="L43" s="22" t="s">
        <v>68</v>
      </c>
      <c r="M43" s="22" t="s">
        <v>46</v>
      </c>
    </row>
    <row r="44" spans="1:13" ht="12.75">
      <c r="A44" t="s">
        <v>28</v>
      </c>
      <c r="F44" s="5"/>
      <c r="J44" s="23" t="s">
        <v>41</v>
      </c>
      <c r="K44" s="23" t="s">
        <v>42</v>
      </c>
      <c r="L44" s="23"/>
      <c r="M44" s="23" t="s">
        <v>69</v>
      </c>
    </row>
    <row r="45" spans="2:13" ht="12.75">
      <c r="B45">
        <v>5990.2</v>
      </c>
      <c r="C45" t="s">
        <v>16</v>
      </c>
      <c r="D45" s="11">
        <v>0.21</v>
      </c>
      <c r="E45" t="s">
        <v>17</v>
      </c>
      <c r="F45" s="11">
        <f>B45*D45</f>
        <v>1257.942</v>
      </c>
      <c r="J45" s="20">
        <v>1</v>
      </c>
      <c r="K45" s="20" t="s">
        <v>116</v>
      </c>
      <c r="L45" s="25" t="s">
        <v>117</v>
      </c>
      <c r="M45" s="25">
        <v>21770.88</v>
      </c>
    </row>
    <row r="46" spans="1:13" ht="12.75">
      <c r="A46" t="s">
        <v>100</v>
      </c>
      <c r="D46" s="11"/>
      <c r="F46" s="11">
        <v>15360</v>
      </c>
      <c r="J46" s="20">
        <v>2</v>
      </c>
      <c r="K46" s="20" t="s">
        <v>118</v>
      </c>
      <c r="L46" s="25" t="s">
        <v>119</v>
      </c>
      <c r="M46" s="25">
        <v>8999.6</v>
      </c>
    </row>
    <row r="47" spans="1:13" ht="12.75">
      <c r="A47" s="4" t="s">
        <v>29</v>
      </c>
      <c r="B47" s="10"/>
      <c r="C47" s="10"/>
      <c r="F47" s="32">
        <f>SUM(F37:F46)</f>
        <v>140281.9401580168</v>
      </c>
      <c r="J47" s="20">
        <v>3</v>
      </c>
      <c r="K47" s="20" t="s">
        <v>120</v>
      </c>
      <c r="L47" s="25" t="s">
        <v>121</v>
      </c>
      <c r="M47" s="25">
        <v>5859</v>
      </c>
    </row>
    <row r="48" spans="1:13" ht="12.75">
      <c r="A48" s="4" t="s">
        <v>30</v>
      </c>
      <c r="F48" s="5"/>
      <c r="J48" s="20">
        <v>4</v>
      </c>
      <c r="K48" s="20" t="s">
        <v>122</v>
      </c>
      <c r="L48" s="25" t="s">
        <v>123</v>
      </c>
      <c r="M48" s="25">
        <v>1783.5</v>
      </c>
    </row>
    <row r="49" spans="1:13" ht="12.75">
      <c r="A49" t="s">
        <v>31</v>
      </c>
      <c r="B49">
        <v>5990.2</v>
      </c>
      <c r="C49" t="s">
        <v>72</v>
      </c>
      <c r="D49" s="5">
        <v>0.17</v>
      </c>
      <c r="E49" t="s">
        <v>17</v>
      </c>
      <c r="F49" s="11">
        <f>B49*D49</f>
        <v>1018.3340000000001</v>
      </c>
      <c r="J49" s="20">
        <v>5</v>
      </c>
      <c r="K49" s="20" t="s">
        <v>124</v>
      </c>
      <c r="L49" s="25" t="s">
        <v>125</v>
      </c>
      <c r="M49" s="25">
        <v>126</v>
      </c>
    </row>
    <row r="50" spans="1:13" ht="12.75">
      <c r="A50" t="s">
        <v>32</v>
      </c>
      <c r="F50" s="5"/>
      <c r="J50" s="20">
        <v>6</v>
      </c>
      <c r="K50" s="20" t="s">
        <v>126</v>
      </c>
      <c r="L50" s="25" t="s">
        <v>127</v>
      </c>
      <c r="M50" s="25">
        <v>1386</v>
      </c>
    </row>
    <row r="51" spans="1:13" ht="12.75">
      <c r="A51" s="7" t="s">
        <v>80</v>
      </c>
      <c r="F51" s="5"/>
      <c r="J51" s="20">
        <v>7</v>
      </c>
      <c r="K51" s="20" t="s">
        <v>128</v>
      </c>
      <c r="L51" s="25" t="s">
        <v>129</v>
      </c>
      <c r="M51" s="25">
        <v>192</v>
      </c>
    </row>
    <row r="52" spans="2:13" ht="12.75">
      <c r="B52">
        <v>5990.2</v>
      </c>
      <c r="C52" t="s">
        <v>16</v>
      </c>
      <c r="D52" s="11">
        <v>0.69</v>
      </c>
      <c r="E52" t="s">
        <v>17</v>
      </c>
      <c r="F52" s="11">
        <f>B52*D52</f>
        <v>4133.237999999999</v>
      </c>
      <c r="J52" s="20">
        <v>8</v>
      </c>
      <c r="K52" s="20" t="s">
        <v>130</v>
      </c>
      <c r="L52" s="25" t="s">
        <v>127</v>
      </c>
      <c r="M52" s="25">
        <v>294</v>
      </c>
    </row>
    <row r="53" spans="1:13" ht="12.75">
      <c r="A53" s="4" t="s">
        <v>33</v>
      </c>
      <c r="F53" s="32">
        <f>F49+F52</f>
        <v>5151.571999999999</v>
      </c>
      <c r="J53" s="20">
        <v>9</v>
      </c>
      <c r="K53" s="20" t="s">
        <v>131</v>
      </c>
      <c r="L53" s="25" t="s">
        <v>129</v>
      </c>
      <c r="M53" s="25">
        <v>66</v>
      </c>
    </row>
    <row r="54" spans="1:13" ht="12.75">
      <c r="A54" s="4" t="s">
        <v>34</v>
      </c>
      <c r="J54" s="20">
        <v>10</v>
      </c>
      <c r="K54" s="20" t="s">
        <v>132</v>
      </c>
      <c r="L54" s="25" t="s">
        <v>127</v>
      </c>
      <c r="M54" s="25">
        <v>315</v>
      </c>
    </row>
    <row r="55" spans="1:13" ht="12.75">
      <c r="A55" s="7" t="s">
        <v>83</v>
      </c>
      <c r="B55" s="7"/>
      <c r="C55" s="7"/>
      <c r="D55" s="7"/>
      <c r="E55" s="7"/>
      <c r="F55" s="7"/>
      <c r="J55" s="20">
        <v>11</v>
      </c>
      <c r="K55" s="20" t="s">
        <v>133</v>
      </c>
      <c r="L55" s="25" t="s">
        <v>129</v>
      </c>
      <c r="M55" s="25">
        <v>84</v>
      </c>
    </row>
    <row r="56" spans="2:13" ht="12.75">
      <c r="B56">
        <v>5990.2</v>
      </c>
      <c r="C56" t="s">
        <v>16</v>
      </c>
      <c r="D56" s="11">
        <v>1.29</v>
      </c>
      <c r="E56" t="s">
        <v>17</v>
      </c>
      <c r="F56" s="11">
        <f>B56*D56</f>
        <v>7727.358</v>
      </c>
      <c r="J56" s="20">
        <v>12</v>
      </c>
      <c r="K56" s="20" t="s">
        <v>134</v>
      </c>
      <c r="L56" s="25" t="s">
        <v>127</v>
      </c>
      <c r="M56" s="25">
        <v>525</v>
      </c>
    </row>
    <row r="57" spans="1:13" ht="12.75">
      <c r="A57" s="4" t="s">
        <v>35</v>
      </c>
      <c r="F57" s="32">
        <f>SUM(F56)</f>
        <v>7727.358</v>
      </c>
      <c r="J57" s="20">
        <v>13</v>
      </c>
      <c r="K57" s="20" t="s">
        <v>135</v>
      </c>
      <c r="L57" s="25" t="s">
        <v>129</v>
      </c>
      <c r="M57" s="25">
        <v>108</v>
      </c>
    </row>
    <row r="58" spans="1:13" ht="12.75">
      <c r="A58" s="1" t="s">
        <v>36</v>
      </c>
      <c r="B58" s="1"/>
      <c r="F58" s="32">
        <f>F28+F35+F47+F53+F57</f>
        <v>173219.1641580168</v>
      </c>
      <c r="J58" s="20">
        <v>14</v>
      </c>
      <c r="K58" s="20" t="s">
        <v>136</v>
      </c>
      <c r="L58" s="25" t="s">
        <v>137</v>
      </c>
      <c r="M58" s="25">
        <v>540</v>
      </c>
    </row>
    <row r="59" spans="1:13" ht="12.75">
      <c r="A59" s="1" t="s">
        <v>38</v>
      </c>
      <c r="B59" s="37">
        <v>0.008</v>
      </c>
      <c r="C59" s="1"/>
      <c r="D59" s="1"/>
      <c r="E59" s="1"/>
      <c r="F59" s="32">
        <f>F58*0.8%</f>
        <v>1385.7533132641345</v>
      </c>
      <c r="J59" s="20">
        <v>15</v>
      </c>
      <c r="K59" s="20" t="s">
        <v>138</v>
      </c>
      <c r="L59" s="25" t="s">
        <v>127</v>
      </c>
      <c r="M59" s="25">
        <v>3087</v>
      </c>
    </row>
    <row r="60" spans="1:13" ht="15">
      <c r="A60" s="12" t="s">
        <v>39</v>
      </c>
      <c r="B60" s="12"/>
      <c r="C60" s="48"/>
      <c r="D60" s="12"/>
      <c r="E60" s="12"/>
      <c r="F60" s="45">
        <f>F58+F59</f>
        <v>174604.91747128093</v>
      </c>
      <c r="J60" s="20">
        <v>16</v>
      </c>
      <c r="K60" s="20" t="s">
        <v>139</v>
      </c>
      <c r="L60" s="25" t="s">
        <v>129</v>
      </c>
      <c r="M60" s="25">
        <v>810</v>
      </c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97</v>
      </c>
      <c r="J61" s="20">
        <v>17</v>
      </c>
      <c r="K61" s="20" t="s">
        <v>140</v>
      </c>
      <c r="L61" s="25" t="s">
        <v>141</v>
      </c>
      <c r="M61" s="25">
        <v>818.4</v>
      </c>
    </row>
    <row r="62" spans="1:13" ht="12.75">
      <c r="A62" s="13"/>
      <c r="B62" s="40">
        <v>41122</v>
      </c>
      <c r="C62" s="41">
        <v>276732</v>
      </c>
      <c r="D62" s="46">
        <f>F20</f>
        <v>64023.29</v>
      </c>
      <c r="E62" s="46">
        <f>F60</f>
        <v>174604.91747128093</v>
      </c>
      <c r="F62" s="47">
        <f>C62+D62-E62</f>
        <v>166150.37252871905</v>
      </c>
      <c r="J62" s="20">
        <v>18</v>
      </c>
      <c r="K62" s="20" t="s">
        <v>142</v>
      </c>
      <c r="L62" s="25" t="s">
        <v>96</v>
      </c>
      <c r="M62" s="25">
        <v>336</v>
      </c>
    </row>
    <row r="63" spans="10:13" ht="12.75">
      <c r="J63" s="20">
        <v>19</v>
      </c>
      <c r="K63" s="20" t="s">
        <v>143</v>
      </c>
      <c r="L63" s="25" t="s">
        <v>144</v>
      </c>
      <c r="M63" s="25">
        <v>273.7</v>
      </c>
    </row>
    <row r="64" spans="10:13" ht="12.75">
      <c r="J64" s="20">
        <v>20</v>
      </c>
      <c r="K64" s="20" t="s">
        <v>93</v>
      </c>
      <c r="L64" s="25" t="s">
        <v>145</v>
      </c>
      <c r="M64" s="25">
        <v>700</v>
      </c>
    </row>
    <row r="65" spans="10:13" ht="12.75">
      <c r="J65" s="20">
        <v>21</v>
      </c>
      <c r="K65" s="20" t="s">
        <v>146</v>
      </c>
      <c r="L65" s="25" t="s">
        <v>145</v>
      </c>
      <c r="M65" s="25">
        <v>650</v>
      </c>
    </row>
    <row r="66" spans="10:13" ht="12.75">
      <c r="J66" s="20">
        <v>22</v>
      </c>
      <c r="K66" s="20" t="s">
        <v>95</v>
      </c>
      <c r="L66" s="25" t="s">
        <v>145</v>
      </c>
      <c r="M66" s="25">
        <v>36</v>
      </c>
    </row>
    <row r="67" spans="10:13" ht="12.75">
      <c r="J67" s="20">
        <v>23</v>
      </c>
      <c r="K67" s="20" t="s">
        <v>147</v>
      </c>
      <c r="L67" s="25" t="s">
        <v>145</v>
      </c>
      <c r="M67" s="25">
        <v>32</v>
      </c>
    </row>
    <row r="68" spans="10:13" ht="12.75">
      <c r="J68" s="20">
        <v>24</v>
      </c>
      <c r="K68" s="20" t="s">
        <v>148</v>
      </c>
      <c r="L68" s="25" t="s">
        <v>149</v>
      </c>
      <c r="M68" s="25">
        <v>3000</v>
      </c>
    </row>
    <row r="69" spans="10:13" ht="12.75">
      <c r="J69" s="20">
        <v>25</v>
      </c>
      <c r="K69" s="20" t="s">
        <v>150</v>
      </c>
      <c r="L69" s="25" t="s">
        <v>144</v>
      </c>
      <c r="M69" s="25">
        <v>400</v>
      </c>
    </row>
    <row r="70" spans="10:13" ht="12.75">
      <c r="J70" s="20">
        <v>26</v>
      </c>
      <c r="K70" s="20" t="s">
        <v>151</v>
      </c>
      <c r="L70" s="25" t="s">
        <v>152</v>
      </c>
      <c r="M70" s="25">
        <v>85</v>
      </c>
    </row>
    <row r="71" spans="10:13" ht="12.75">
      <c r="J71" s="20">
        <v>27</v>
      </c>
      <c r="K71" s="20" t="s">
        <v>94</v>
      </c>
      <c r="L71" s="25" t="s">
        <v>129</v>
      </c>
      <c r="M71" s="25">
        <v>39.12</v>
      </c>
    </row>
    <row r="72" spans="10:13" ht="12.75">
      <c r="J72" s="20">
        <v>28</v>
      </c>
      <c r="K72" s="20" t="s">
        <v>155</v>
      </c>
      <c r="L72" s="25" t="s">
        <v>92</v>
      </c>
      <c r="M72" s="25">
        <v>34.25</v>
      </c>
    </row>
    <row r="73" spans="10:13" ht="12.75">
      <c r="J73" s="20"/>
      <c r="K73" s="20"/>
      <c r="L73" s="31" t="s">
        <v>70</v>
      </c>
      <c r="M73" s="34">
        <f>SUM(M45:M72)</f>
        <v>52350.450000000004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2012-11-08T14:35:58Z</dcterms:modified>
  <cp:category/>
  <cp:version/>
  <cp:contentType/>
  <cp:contentStatus/>
</cp:coreProperties>
</file>