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<sst xmlns="http://schemas.openxmlformats.org/spreadsheetml/2006/main" count="126" uniqueCount="99">
  <si>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</si>
  <si>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</si>
  <si>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</si>
  <si>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</si>
  <si>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</si>
  <si>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</si>
  <si>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</si>
  <si>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</si>
  <si>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</si>
  <si>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</si>
  <si>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</si>
  <si>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</si>
  <si>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</si>
  <si>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</si>
  <si>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</si>
  <si>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</si>
  <si>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</si>
  <si>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</si>
  <si>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</si>
  <si>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</si>
  <si>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</si>
  <si>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</si>
  <si>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</si>
  <si>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</si>
  <si>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</si>
  <si>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</si>
  <si>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</si>
  <si>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</si>
  <si>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</si>
  <si>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</si>
  <si>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</si>
  <si>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</si>
  <si>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</si>
  <si>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</si>
  <si>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</si>
  <si>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</si>
  <si>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</si>
  <si>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</si>
  <si>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</si>
  <si>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</si>
  <si>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</si>
  <si>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</si>
  <si>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</si>
  <si>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</si>
  <si>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</si>
  <si>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</si>
  <si>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</si>
  <si>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</si>
  <si>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</si>
  <si>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</si>
  <si>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</si>
  <si>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</si>
  <si>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</si>
  <si>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</si>
  <si>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</si>
  <si>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</si>
  <si>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</si>
  <si>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</si>
  <si>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</si>
  <si>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</si>
  <si>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</si>
  <si>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</si>
  <si>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</si>
  <si>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</si>
  <si>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</si>
  <si>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</si>
  <si>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</si>
  <si>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</si>
  <si>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</si>
  <si>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</si>
  <si>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</si>
  <si>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</si>
  <si>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</si>
  <si>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</si>
  <si>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</si>
  <si>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</si>
  <si>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</si>
  <si>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</si>
  <si>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</si>
  <si>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</si>
  <si>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</si>
  <si>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</si>
  <si>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</si>
  <si>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</si>
  <si>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</si>
  <si>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1.2 Аренда (Спарк,эр-телеком)</t>
  </si>
  <si>
    <t>Лампа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</si>
  <si>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</si>
  <si>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</si>
  <si>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</si>
  <si>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</si>
  <si>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</si>
  <si>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</si>
  <si>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Откачка воды из техподполий</t>
  </si>
  <si>
    <t>ост.на 01.05.</t>
  </si>
  <si>
    <t>апрель</t>
  </si>
  <si>
    <t xml:space="preserve">                    за апрель  2012 г.</t>
  </si>
  <si>
    <t>Смена ламп (14шт) т.п., л/кл.</t>
  </si>
  <si>
    <t>14шт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</si>
</sst>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F42" sqref="F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36301.62</v>
      </c>
      <c r="J16" s="15" t="s">
        <v>60</v>
      </c>
      <c r="K16" s="26" t="s">
        <v>61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43906.12</v>
      </c>
      <c r="J17" s="16" t="s">
        <v>62</v>
      </c>
      <c r="K17" s="18" t="s">
        <v>63</v>
      </c>
      <c r="L17" s="23">
        <v>6.96</v>
      </c>
      <c r="M17" s="33">
        <f>L17*81.37*1.202</f>
        <v>680.7349104</v>
      </c>
    </row>
    <row r="18" spans="2:13" ht="12.75">
      <c r="B18" t="s">
        <v>11</v>
      </c>
      <c r="F18" s="9">
        <f>F17/F16</f>
        <v>1.2094810093874597</v>
      </c>
      <c r="J18" s="20"/>
      <c r="K18" s="27" t="s">
        <v>64</v>
      </c>
      <c r="L18" s="28">
        <f>SUM(L7:L17)</f>
        <v>22.96</v>
      </c>
      <c r="M18" s="34">
        <f>SUM(M7:M17)</f>
        <v>2245.6427504000003</v>
      </c>
    </row>
    <row r="19" spans="1:11" ht="12.75">
      <c r="A19" t="s">
        <v>85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44426.12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35">
        <v>1.75</v>
      </c>
      <c r="M22" s="33">
        <f>L22*81.37*1.202</f>
        <v>171.161795</v>
      </c>
    </row>
    <row r="23" spans="10:13" ht="12.75">
      <c r="J23" s="20">
        <v>2</v>
      </c>
      <c r="K23" s="20" t="s">
        <v>97</v>
      </c>
      <c r="L23" s="35">
        <v>0.98</v>
      </c>
      <c r="M23" s="33">
        <f aca="true" t="shared" si="0" ref="M23:M34">L23*81.37*1.202</f>
        <v>95.85060519999999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35"/>
      <c r="M24" s="33">
        <f t="shared" si="0"/>
        <v>0</v>
      </c>
    </row>
    <row r="25" spans="1:13" ht="12.75">
      <c r="A25" t="s">
        <v>15</v>
      </c>
      <c r="D25" t="s">
        <v>82</v>
      </c>
      <c r="F25" s="11">
        <v>4144.5</v>
      </c>
      <c r="J25" s="20">
        <v>4</v>
      </c>
      <c r="K25" s="20"/>
      <c r="L25" s="3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2586.22</v>
      </c>
      <c r="J26" s="20">
        <v>5</v>
      </c>
      <c r="K26" s="20"/>
      <c r="L26" s="3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35"/>
      <c r="M27" s="33">
        <f t="shared" si="0"/>
        <v>0</v>
      </c>
    </row>
    <row r="28" spans="1:13" ht="12.75">
      <c r="A28" s="4" t="s">
        <v>38</v>
      </c>
      <c r="F28" s="32">
        <f>F25+F26+F27</f>
        <v>6730.719999999999</v>
      </c>
      <c r="J28" s="20">
        <v>7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89</v>
      </c>
      <c r="D30" s="5">
        <v>0.97</v>
      </c>
      <c r="E30" t="s">
        <v>17</v>
      </c>
      <c r="F30" s="11">
        <f>E7*D30</f>
        <v>3361.6319999999996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530</v>
      </c>
      <c r="C32" t="s">
        <v>20</v>
      </c>
      <c r="D32" s="5">
        <v>2.73</v>
      </c>
      <c r="E32" t="s">
        <v>17</v>
      </c>
      <c r="F32" s="5">
        <v>1446.9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91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4808.531999999999</v>
      </c>
      <c r="J35" s="20"/>
      <c r="K35" s="30" t="s">
        <v>64</v>
      </c>
      <c r="L35" s="34">
        <f>SUM(L22:L34)</f>
        <v>2.73</v>
      </c>
      <c r="M35" s="34">
        <f>SUM(M22:M34)</f>
        <v>267.0124002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138201</v>
      </c>
      <c r="D37">
        <v>219171.6</v>
      </c>
      <c r="E37">
        <v>3465.6</v>
      </c>
      <c r="F37" s="36">
        <f>C37/D37*E37</f>
        <v>2185.2712011957756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142066</v>
      </c>
      <c r="D38">
        <v>219171.6</v>
      </c>
      <c r="E38">
        <v>3465.6</v>
      </c>
      <c r="F38" s="36">
        <f>C38/D38*E38</f>
        <v>2246.385615654583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267.0124002</v>
      </c>
      <c r="J39" s="20">
        <v>1</v>
      </c>
      <c r="K39" s="20" t="s">
        <v>86</v>
      </c>
      <c r="L39" s="25" t="s">
        <v>98</v>
      </c>
      <c r="M39" s="25">
        <v>91.26</v>
      </c>
    </row>
    <row r="40" spans="1:13" ht="12.75">
      <c r="A40" t="s">
        <v>80</v>
      </c>
      <c r="J40" s="20">
        <v>2</v>
      </c>
      <c r="K40" s="20"/>
      <c r="L40" s="25"/>
      <c r="M40" s="25"/>
    </row>
    <row r="41" spans="2:13" ht="12.75">
      <c r="B41">
        <v>3465.6</v>
      </c>
      <c r="C41" t="s">
        <v>16</v>
      </c>
      <c r="D41" s="5"/>
      <c r="F41" s="11">
        <v>721.2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M54</f>
        <v>91.26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0.29</v>
      </c>
      <c r="E45" t="s">
        <v>17</v>
      </c>
      <c r="F45" s="11">
        <f>B45*D45</f>
        <v>1005.0239999999999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6516.153217050358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3465.6</v>
      </c>
      <c r="C48" t="s">
        <v>73</v>
      </c>
      <c r="D48" s="5">
        <v>0.13</v>
      </c>
      <c r="E48" t="s">
        <v>17</v>
      </c>
      <c r="F48" s="11">
        <f>B48*D48</f>
        <v>450.528</v>
      </c>
      <c r="J48" s="20">
        <v>10</v>
      </c>
      <c r="K48" s="20"/>
      <c r="L48" s="25"/>
      <c r="M48" s="25"/>
    </row>
    <row r="49" spans="1:13" ht="12.75">
      <c r="A49" t="s">
        <v>32</v>
      </c>
      <c r="J49" s="20">
        <v>11</v>
      </c>
      <c r="K49" s="20"/>
      <c r="L49" s="25"/>
      <c r="M49" s="25"/>
    </row>
    <row r="50" spans="1:13" ht="12.75">
      <c r="A50" s="7" t="s">
        <v>81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0.55</v>
      </c>
      <c r="E51" t="s">
        <v>17</v>
      </c>
      <c r="F51" s="11">
        <f>B51*D51</f>
        <v>1906.0800000000002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2356.608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71</v>
      </c>
      <c r="M54" s="34">
        <f>SUM(M39:M53)</f>
        <v>91.26</v>
      </c>
    </row>
    <row r="55" spans="2:6" ht="12.75">
      <c r="B55">
        <v>3465.6</v>
      </c>
      <c r="C55" t="s">
        <v>16</v>
      </c>
      <c r="D55" s="11">
        <v>1</v>
      </c>
      <c r="E55" t="s">
        <v>17</v>
      </c>
      <c r="F55" s="11">
        <f>B55*D55</f>
        <v>3465.6</v>
      </c>
    </row>
    <row r="56" spans="1:6" ht="12.75">
      <c r="A56" s="4" t="s">
        <v>36</v>
      </c>
      <c r="F56" s="32">
        <f>SUM(F55)</f>
        <v>3465.6</v>
      </c>
    </row>
    <row r="57" spans="1:6" ht="12.75">
      <c r="A57" s="1" t="s">
        <v>37</v>
      </c>
      <c r="B57" s="1"/>
      <c r="F57" s="46">
        <f>F28+F35+F46+F52+F56</f>
        <v>23877.613217050355</v>
      </c>
    </row>
    <row r="58" spans="1:6" ht="12.75">
      <c r="A58" s="1" t="s">
        <v>39</v>
      </c>
      <c r="B58" s="38">
        <v>0.008</v>
      </c>
      <c r="C58" s="1"/>
      <c r="D58" s="1"/>
      <c r="E58" s="1"/>
      <c r="F58" s="32">
        <f>F57*0.8%</f>
        <v>191.02090573640285</v>
      </c>
    </row>
    <row r="59" spans="1:6" ht="15">
      <c r="A59" s="12" t="s">
        <v>40</v>
      </c>
      <c r="B59" s="12"/>
      <c r="C59" s="12"/>
      <c r="D59" s="12"/>
      <c r="E59" s="12"/>
      <c r="F59" s="37">
        <f>F57+F58</f>
        <v>24068.63412278676</v>
      </c>
    </row>
    <row r="60" spans="2:6" ht="12.75">
      <c r="B60" s="39" t="s">
        <v>76</v>
      </c>
      <c r="C60" s="40" t="s">
        <v>77</v>
      </c>
      <c r="D60" s="22" t="s">
        <v>78</v>
      </c>
      <c r="E60" s="22" t="s">
        <v>79</v>
      </c>
      <c r="F60" s="43" t="s">
        <v>94</v>
      </c>
    </row>
    <row r="61" spans="1:6" ht="12.75">
      <c r="A61" s="13"/>
      <c r="B61" s="41">
        <v>41000</v>
      </c>
      <c r="C61" s="42">
        <v>-420</v>
      </c>
      <c r="D61" s="44">
        <f>F20</f>
        <v>44426.12</v>
      </c>
      <c r="E61" s="44">
        <f>F59</f>
        <v>24068.63412278676</v>
      </c>
      <c r="F61" s="45">
        <f>C61+D61-E61</f>
        <v>19937.485877213243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2012-07-03T19:39:08Z</dcterms:modified>
  <cp:category/>
  <cp:version/>
  <cp:contentType/>
  <cp:contentStatus/>
</cp:coreProperties>
</file>