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<sst xmlns="http://schemas.openxmlformats.org/spreadsheetml/2006/main" count="174" uniqueCount="138">
  <si>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</si>
  <si>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</si>
  <si>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</si>
  <si>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</si>
  <si>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</si>
  <si>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</si>
  <si>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</si>
  <si>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</si>
  <si>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</si>
  <si>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</si>
  <si>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</si>
  <si>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</si>
  <si>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</si>
  <si>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</si>
  <si>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</si>
  <si>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</si>
  <si>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</si>
  <si>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</si>
  <si>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</si>
  <si>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</si>
  <si>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</si>
  <si>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</si>
  <si>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</si>
  <si>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</si>
  <si>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</si>
  <si>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</si>
  <si>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</si>
  <si>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</si>
  <si>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</si>
  <si>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</si>
  <si>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</si>
  <si>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</si>
  <si>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</si>
  <si>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</si>
  <si>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</si>
  <si>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</si>
  <si>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</si>
  <si>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</si>
  <si>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</si>
  <si>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</si>
  <si>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</si>
  <si>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</si>
  <si>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</si>
  <si>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</si>
  <si>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</si>
  <si>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</si>
  <si>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</si>
  <si>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</si>
  <si>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</si>
  <si>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</si>
  <si>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</si>
  <si>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</si>
  <si>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</si>
  <si>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</si>
  <si>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</si>
  <si>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</si>
  <si>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</si>
  <si>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</si>
  <si>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</si>
  <si>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</si>
  <si>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</si>
  <si>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</si>
  <si>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</si>
  <si>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</si>
  <si>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</si>
  <si>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</si>
  <si>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</si>
  <si>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</si>
  <si>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</si>
  <si>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</si>
  <si>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</si>
  <si>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</si>
  <si>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</si>
  <si>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</si>
  <si>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</si>
  <si>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</si>
  <si>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</si>
  <si>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</si>
  <si>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</si>
  <si>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</si>
  <si>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</si>
  <si>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0,5 ставки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</si>
  <si>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</si>
  <si>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</si>
  <si>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</si>
  <si>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</si>
  <si>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Прочистка канализации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</si>
  <si>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</si>
  <si>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</si>
  <si>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</si>
  <si>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</si>
  <si>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</si>
  <si>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</si>
  <si>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</si>
  <si>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ООО Высотники (услуги гидроподъемника)</t>
  </si>
  <si>
    <t>ост.на 01.03</t>
  </si>
  <si>
    <t>февраль</t>
  </si>
  <si>
    <t xml:space="preserve">                    за февраль  2012 г.</t>
  </si>
  <si>
    <t>Откачка воды из техподполий</t>
  </si>
  <si>
    <t xml:space="preserve">Смена вентиля Д 20 (4шт) </t>
  </si>
  <si>
    <t>Вентиль Д 20</t>
  </si>
  <si>
    <t>4шт</t>
  </si>
  <si>
    <t>Смена сгона Д 20 (4шт)</t>
  </si>
  <si>
    <t>Сгон Д 20</t>
  </si>
  <si>
    <t>Смена вентиля Д 32 (2шт)</t>
  </si>
  <si>
    <t>Вентиль Д 32</t>
  </si>
  <si>
    <t>2шт</t>
  </si>
  <si>
    <t>Смена сгона Д 32 (2шт)</t>
  </si>
  <si>
    <t>Сгон Д 32</t>
  </si>
  <si>
    <t>Установка заглушек (6шт)</t>
  </si>
  <si>
    <t>Задвижка Д 50</t>
  </si>
  <si>
    <t>1шт</t>
  </si>
  <si>
    <t>Смена задвижки Д 50 (1шт) (3чел.с 10час.до 0.30час.)</t>
  </si>
  <si>
    <t>Смена труб Д 57 на сварке (3мп)</t>
  </si>
  <si>
    <t>Труба Д 57</t>
  </si>
  <si>
    <t>3мп</t>
  </si>
  <si>
    <t>Электроды</t>
  </si>
  <si>
    <t>2кг</t>
  </si>
  <si>
    <t>Фланец 50</t>
  </si>
  <si>
    <t>3шт</t>
  </si>
  <si>
    <t>Отвод 50</t>
  </si>
  <si>
    <t>Тройник 32</t>
  </si>
  <si>
    <t>Муфта 32</t>
  </si>
  <si>
    <t>Муфта 20</t>
  </si>
  <si>
    <t>К/гайка 20</t>
  </si>
  <si>
    <t>Тройник 20</t>
  </si>
  <si>
    <t>Круг отрезной</t>
  </si>
  <si>
    <t>6шт</t>
  </si>
  <si>
    <t>Установка фланцев 50 (3шт)</t>
  </si>
  <si>
    <t>Разработка грунта вручную (2м3)</t>
  </si>
  <si>
    <t>Ремонт подъезда №1</t>
  </si>
  <si>
    <t>Материал для ремонта подъезда</t>
  </si>
  <si>
    <t>Изготовление и установка рамы (1шт) п-д1</t>
  </si>
  <si>
    <t>Смена ламп (4шт)</t>
  </si>
  <si>
    <t>Лампа</t>
  </si>
  <si>
    <t>4шт0</t>
  </si>
  <si>
    <t>Смена эл.счетчика (1шт)</t>
  </si>
  <si>
    <t>Эл.счетчик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</si>
</sst>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60" sqref="M6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88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2003.5</v>
      </c>
      <c r="F7" t="s">
        <v>72</v>
      </c>
      <c r="J7" s="15"/>
      <c r="K7" s="15" t="s">
        <v>49</v>
      </c>
      <c r="L7" s="21">
        <v>3</v>
      </c>
      <c r="M7" s="33">
        <f>L7*81.377*1.202</f>
        <v>293.44546199999996</v>
      </c>
    </row>
    <row r="8" spans="1:13" ht="12.75">
      <c r="A8" t="s">
        <v>3</v>
      </c>
      <c r="E8">
        <v>702.3</v>
      </c>
      <c r="F8" t="s">
        <v>72</v>
      </c>
      <c r="J8" s="16"/>
      <c r="K8" s="16" t="s">
        <v>50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342</v>
      </c>
      <c r="F10" t="s">
        <v>72</v>
      </c>
      <c r="J10" s="16"/>
      <c r="K10" s="18" t="s">
        <v>54</v>
      </c>
      <c r="L10" s="23">
        <v>2</v>
      </c>
      <c r="M10" s="33">
        <f>L10*81.377*1.202</f>
        <v>195.63030799999999</v>
      </c>
    </row>
    <row r="11" spans="1:13" ht="12.75">
      <c r="A11" t="s">
        <v>6</v>
      </c>
      <c r="E11">
        <v>587.2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142.4</v>
      </c>
      <c r="F12" t="s">
        <v>72</v>
      </c>
      <c r="J12" s="16"/>
      <c r="K12" s="18" t="s">
        <v>53</v>
      </c>
      <c r="L12" s="23">
        <v>3</v>
      </c>
      <c r="M12" s="33">
        <f>L12*81.377*1.202</f>
        <v>293.44546199999996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20976.67</v>
      </c>
      <c r="J16" s="15" t="s">
        <v>59</v>
      </c>
      <c r="K16" s="26" t="s">
        <v>60</v>
      </c>
      <c r="L16" s="21">
        <v>0</v>
      </c>
      <c r="M16" s="33">
        <f>L16*81.377*1.202</f>
        <v>0</v>
      </c>
    </row>
    <row r="17" spans="1:13" ht="12.75">
      <c r="A17" t="s">
        <v>10</v>
      </c>
      <c r="F17" s="5">
        <v>18554.68</v>
      </c>
      <c r="J17" s="16" t="s">
        <v>61</v>
      </c>
      <c r="K17" s="18" t="s">
        <v>62</v>
      </c>
      <c r="L17" s="23">
        <v>4.19</v>
      </c>
      <c r="M17" s="33">
        <f>L17*81.377*1.202</f>
        <v>409.84549526</v>
      </c>
    </row>
    <row r="18" spans="2:13" ht="12.75">
      <c r="B18" t="s">
        <v>11</v>
      </c>
      <c r="F18" s="9">
        <f>F17/F16</f>
        <v>0.8845388710410185</v>
      </c>
      <c r="J18" s="20"/>
      <c r="K18" s="27" t="s">
        <v>63</v>
      </c>
      <c r="L18" s="28">
        <f>SUM(L7:L17)</f>
        <v>12.190000000000001</v>
      </c>
      <c r="M18" s="34">
        <f>SUM(M7:M17)</f>
        <v>1192.3667272599998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19304.68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86</v>
      </c>
      <c r="L22" s="25">
        <v>4.83</v>
      </c>
      <c r="M22" s="33">
        <f>L22*81.377*1.202</f>
        <v>472.44719382</v>
      </c>
    </row>
    <row r="23" spans="10:13" ht="12.75">
      <c r="J23" s="20">
        <v>2</v>
      </c>
      <c r="K23" s="20" t="s">
        <v>98</v>
      </c>
      <c r="L23" s="25">
        <v>1.75</v>
      </c>
      <c r="M23" s="33">
        <f aca="true" t="shared" si="0" ref="M23:M36">L23*81.377*1.202</f>
        <v>171.17651949999998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3.24</v>
      </c>
      <c r="M24" s="33">
        <f t="shared" si="0"/>
        <v>316.92109896</v>
      </c>
    </row>
    <row r="25" spans="1:13" ht="12.75">
      <c r="A25" t="s">
        <v>15</v>
      </c>
      <c r="D25" t="s">
        <v>81</v>
      </c>
      <c r="F25" s="11">
        <v>2590.31</v>
      </c>
      <c r="J25" s="20">
        <v>4</v>
      </c>
      <c r="K25" s="20" t="s">
        <v>102</v>
      </c>
      <c r="L25" s="25">
        <v>1.15</v>
      </c>
      <c r="M25" s="33">
        <f t="shared" si="0"/>
        <v>112.48742709999998</v>
      </c>
    </row>
    <row r="26" spans="1:13" ht="12.75">
      <c r="A26" s="6" t="s">
        <v>18</v>
      </c>
      <c r="D26" t="s">
        <v>82</v>
      </c>
      <c r="F26" s="5">
        <v>862.07</v>
      </c>
      <c r="J26" s="20">
        <v>5</v>
      </c>
      <c r="K26" s="20" t="s">
        <v>104</v>
      </c>
      <c r="L26" s="25">
        <v>2.06</v>
      </c>
      <c r="M26" s="33">
        <f t="shared" si="0"/>
        <v>201.49921723999998</v>
      </c>
    </row>
    <row r="27" spans="1:13" ht="12.75">
      <c r="A27" s="6" t="s">
        <v>87</v>
      </c>
      <c r="F27" s="5">
        <v>0</v>
      </c>
      <c r="J27" s="20">
        <v>6</v>
      </c>
      <c r="K27" s="20" t="s">
        <v>107</v>
      </c>
      <c r="L27" s="25">
        <v>0.83</v>
      </c>
      <c r="M27" s="33">
        <f t="shared" si="0"/>
        <v>81.18657781999998</v>
      </c>
    </row>
    <row r="28" spans="1:13" ht="12.75">
      <c r="A28" s="4" t="s">
        <v>37</v>
      </c>
      <c r="F28" s="32">
        <f>F25+F26+F27</f>
        <v>3452.38</v>
      </c>
      <c r="J28" s="20">
        <v>7</v>
      </c>
      <c r="K28" s="20" t="s">
        <v>109</v>
      </c>
      <c r="L28" s="25">
        <v>6.72</v>
      </c>
      <c r="M28" s="33">
        <f t="shared" si="0"/>
        <v>657.31783488</v>
      </c>
    </row>
    <row r="29" spans="1:13" ht="12.75">
      <c r="A29" s="4" t="s">
        <v>19</v>
      </c>
      <c r="J29" s="20">
        <v>8</v>
      </c>
      <c r="K29" s="20" t="s">
        <v>112</v>
      </c>
      <c r="L29" s="25">
        <v>42.9</v>
      </c>
      <c r="M29" s="33">
        <f t="shared" si="0"/>
        <v>4196.270106599999</v>
      </c>
    </row>
    <row r="30" spans="1:13" ht="12.75">
      <c r="A30" t="s">
        <v>89</v>
      </c>
      <c r="C30" s="13"/>
      <c r="D30" s="46">
        <v>1.01</v>
      </c>
      <c r="E30" s="13" t="s">
        <v>17</v>
      </c>
      <c r="F30" s="11">
        <f>E7*D30</f>
        <v>2023.535</v>
      </c>
      <c r="J30" s="20">
        <v>9</v>
      </c>
      <c r="K30" s="20" t="s">
        <v>113</v>
      </c>
      <c r="L30" s="25">
        <v>4.05</v>
      </c>
      <c r="M30" s="33">
        <f t="shared" si="0"/>
        <v>396.15137369999997</v>
      </c>
    </row>
    <row r="31" spans="1:13" ht="12.75">
      <c r="A31" t="s">
        <v>90</v>
      </c>
      <c r="J31" s="20">
        <v>10</v>
      </c>
      <c r="K31" s="20" t="s">
        <v>128</v>
      </c>
      <c r="L31" s="25">
        <v>2.88</v>
      </c>
      <c r="M31" s="33">
        <f t="shared" si="0"/>
        <v>281.70764352</v>
      </c>
    </row>
    <row r="32" spans="2:13" ht="12.75">
      <c r="B32">
        <f>F32/D32</f>
        <v>292</v>
      </c>
      <c r="C32" t="s">
        <v>20</v>
      </c>
      <c r="D32" s="5">
        <v>2.73</v>
      </c>
      <c r="E32" t="s">
        <v>17</v>
      </c>
      <c r="F32" s="5">
        <v>797.16</v>
      </c>
      <c r="J32" s="20">
        <v>11</v>
      </c>
      <c r="K32" s="20" t="s">
        <v>129</v>
      </c>
      <c r="L32" s="25">
        <v>6.93</v>
      </c>
      <c r="M32" s="33">
        <f t="shared" si="0"/>
        <v>677.8590172199999</v>
      </c>
    </row>
    <row r="33" spans="1:13" ht="12.75">
      <c r="A33" t="s">
        <v>91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 t="s">
        <v>130</v>
      </c>
      <c r="L33" s="25">
        <v>120.76</v>
      </c>
      <c r="M33" s="33">
        <f t="shared" si="0"/>
        <v>11812.15799704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0">
        <v>13</v>
      </c>
      <c r="K34" s="20" t="s">
        <v>132</v>
      </c>
      <c r="L34" s="25">
        <v>16</v>
      </c>
      <c r="M34" s="33">
        <f t="shared" si="0"/>
        <v>1565.0424639999999</v>
      </c>
    </row>
    <row r="35" spans="1:13" ht="12.75">
      <c r="A35" t="s">
        <v>93</v>
      </c>
      <c r="F35" s="5">
        <v>0</v>
      </c>
      <c r="J35" s="20">
        <v>14</v>
      </c>
      <c r="K35" s="20" t="s">
        <v>133</v>
      </c>
      <c r="L35" s="25">
        <v>0.28</v>
      </c>
      <c r="M35" s="33">
        <f t="shared" si="0"/>
        <v>27.38824312</v>
      </c>
    </row>
    <row r="36" spans="1:13" ht="12.75">
      <c r="A36" s="4" t="s">
        <v>21</v>
      </c>
      <c r="B36" s="10"/>
      <c r="C36" s="10"/>
      <c r="F36" s="32">
        <f>SUM(F30:F35)</f>
        <v>2820.695</v>
      </c>
      <c r="J36" s="20">
        <v>15</v>
      </c>
      <c r="K36" s="20" t="s">
        <v>136</v>
      </c>
      <c r="L36" s="25">
        <v>0.87</v>
      </c>
      <c r="M36" s="33">
        <f t="shared" si="0"/>
        <v>85.09918397999999</v>
      </c>
    </row>
    <row r="37" spans="1:13" ht="12.75">
      <c r="A37" s="4" t="s">
        <v>22</v>
      </c>
      <c r="B37" s="4"/>
      <c r="J37" s="20"/>
      <c r="K37" s="30" t="s">
        <v>63</v>
      </c>
      <c r="L37" s="28">
        <f>SUM(L22:L36)</f>
        <v>215.25000000000003</v>
      </c>
      <c r="M37" s="34">
        <f>SUM(M22:M36)</f>
        <v>21054.711898499998</v>
      </c>
    </row>
    <row r="38" spans="1:11" ht="12.75">
      <c r="A38" t="s">
        <v>23</v>
      </c>
      <c r="C38">
        <v>133506</v>
      </c>
      <c r="D38">
        <v>219171.6</v>
      </c>
      <c r="E38">
        <v>2003.5</v>
      </c>
      <c r="F38" s="35">
        <f>C38/D38*E38</f>
        <v>1220.4102675711636</v>
      </c>
      <c r="K38" s="1" t="s">
        <v>67</v>
      </c>
    </row>
    <row r="39" spans="1:13" ht="12.75">
      <c r="A39" t="s">
        <v>24</v>
      </c>
      <c r="C39">
        <v>130400</v>
      </c>
      <c r="D39">
        <v>219171.6</v>
      </c>
      <c r="E39">
        <v>2003.5</v>
      </c>
      <c r="F39" s="35">
        <f>C39/D39*E39</f>
        <v>1192.0175789198966</v>
      </c>
      <c r="J39" s="22" t="s">
        <v>40</v>
      </c>
      <c r="K39" s="22"/>
      <c r="L39" s="22" t="s">
        <v>68</v>
      </c>
      <c r="M39" s="22" t="s">
        <v>46</v>
      </c>
    </row>
    <row r="40" spans="1:13" ht="12.75">
      <c r="A40" t="s">
        <v>25</v>
      </c>
      <c r="F40" s="11">
        <f>M37</f>
        <v>21054.711898499998</v>
      </c>
      <c r="J40" s="23" t="s">
        <v>41</v>
      </c>
      <c r="K40" s="23" t="s">
        <v>42</v>
      </c>
      <c r="L40" s="23"/>
      <c r="M40" s="23" t="s">
        <v>69</v>
      </c>
    </row>
    <row r="41" spans="1:13" ht="12.75">
      <c r="A41" t="s">
        <v>79</v>
      </c>
      <c r="F41" s="5"/>
      <c r="J41" s="20">
        <v>1</v>
      </c>
      <c r="K41" s="20" t="s">
        <v>94</v>
      </c>
      <c r="L41" s="25"/>
      <c r="M41" s="25">
        <v>900</v>
      </c>
    </row>
    <row r="42" spans="2:13" ht="12.75">
      <c r="B42">
        <v>2003.5</v>
      </c>
      <c r="C42" t="s">
        <v>16</v>
      </c>
      <c r="D42" s="5"/>
      <c r="F42" s="5">
        <v>0</v>
      </c>
      <c r="J42" s="20">
        <v>2</v>
      </c>
      <c r="K42" s="20" t="s">
        <v>100</v>
      </c>
      <c r="L42" s="25" t="s">
        <v>101</v>
      </c>
      <c r="M42" s="25">
        <v>588</v>
      </c>
    </row>
    <row r="43" spans="1:13" ht="12.75">
      <c r="A43" t="s">
        <v>26</v>
      </c>
      <c r="F43" s="11">
        <f>M62</f>
        <v>12122.22</v>
      </c>
      <c r="J43" s="20">
        <v>3</v>
      </c>
      <c r="K43" s="20" t="s">
        <v>103</v>
      </c>
      <c r="L43" s="25" t="s">
        <v>101</v>
      </c>
      <c r="M43" s="25">
        <v>56</v>
      </c>
    </row>
    <row r="44" spans="1:13" ht="12.75">
      <c r="A44" t="s">
        <v>27</v>
      </c>
      <c r="F44" s="5"/>
      <c r="J44" s="20">
        <v>4</v>
      </c>
      <c r="K44" s="20" t="s">
        <v>105</v>
      </c>
      <c r="L44" s="25" t="s">
        <v>106</v>
      </c>
      <c r="M44" s="25">
        <v>700</v>
      </c>
    </row>
    <row r="45" spans="1:13" ht="12.75">
      <c r="A45" t="s">
        <v>28</v>
      </c>
      <c r="F45" s="5"/>
      <c r="J45" s="20">
        <v>5</v>
      </c>
      <c r="K45" s="20" t="s">
        <v>108</v>
      </c>
      <c r="L45" s="25" t="s">
        <v>106</v>
      </c>
      <c r="M45" s="25">
        <v>36</v>
      </c>
    </row>
    <row r="46" spans="2:13" ht="12.75">
      <c r="B46">
        <v>2003.5</v>
      </c>
      <c r="C46" t="s">
        <v>16</v>
      </c>
      <c r="D46" s="11">
        <v>0.26</v>
      </c>
      <c r="E46" t="s">
        <v>17</v>
      </c>
      <c r="F46" s="11">
        <f>B46*D46</f>
        <v>520.91</v>
      </c>
      <c r="J46" s="20">
        <v>6</v>
      </c>
      <c r="K46" s="20" t="s">
        <v>110</v>
      </c>
      <c r="L46" s="25" t="s">
        <v>111</v>
      </c>
      <c r="M46" s="25">
        <v>2690</v>
      </c>
    </row>
    <row r="47" spans="1:13" ht="12.75">
      <c r="A47" s="4" t="s">
        <v>29</v>
      </c>
      <c r="B47" s="10"/>
      <c r="C47" s="10"/>
      <c r="F47" s="32">
        <f>SUM(F38:F46)</f>
        <v>36110.26974499106</v>
      </c>
      <c r="J47" s="20">
        <v>7</v>
      </c>
      <c r="K47" s="20" t="s">
        <v>114</v>
      </c>
      <c r="L47" s="25" t="s">
        <v>115</v>
      </c>
      <c r="M47" s="25">
        <v>234</v>
      </c>
    </row>
    <row r="48" spans="1:13" ht="12.75">
      <c r="A48" s="4" t="s">
        <v>30</v>
      </c>
      <c r="J48" s="20">
        <v>8</v>
      </c>
      <c r="K48" s="20" t="s">
        <v>116</v>
      </c>
      <c r="L48" s="25" t="s">
        <v>117</v>
      </c>
      <c r="M48" s="25">
        <v>60</v>
      </c>
    </row>
    <row r="49" spans="1:13" ht="12.75">
      <c r="A49" t="s">
        <v>31</v>
      </c>
      <c r="B49">
        <v>2003.5</v>
      </c>
      <c r="C49" t="s">
        <v>72</v>
      </c>
      <c r="D49" s="5">
        <v>0.16</v>
      </c>
      <c r="E49" t="s">
        <v>17</v>
      </c>
      <c r="F49" s="11">
        <f>B49*D49</f>
        <v>320.56</v>
      </c>
      <c r="J49" s="20">
        <v>9</v>
      </c>
      <c r="K49" s="20" t="s">
        <v>118</v>
      </c>
      <c r="L49" s="25" t="s">
        <v>119</v>
      </c>
      <c r="M49" s="25">
        <v>180</v>
      </c>
    </row>
    <row r="50" spans="1:13" ht="12.75">
      <c r="A50" t="s">
        <v>32</v>
      </c>
      <c r="F50" s="5"/>
      <c r="J50" s="20">
        <v>10</v>
      </c>
      <c r="K50" s="20" t="s">
        <v>120</v>
      </c>
      <c r="L50" s="25" t="s">
        <v>106</v>
      </c>
      <c r="M50" s="25">
        <v>90</v>
      </c>
    </row>
    <row r="51" spans="1:13" ht="12.75">
      <c r="A51" s="7" t="s">
        <v>80</v>
      </c>
      <c r="F51" s="5"/>
      <c r="J51" s="20">
        <v>11</v>
      </c>
      <c r="K51" s="20" t="s">
        <v>121</v>
      </c>
      <c r="L51" s="25" t="s">
        <v>106</v>
      </c>
      <c r="M51" s="25">
        <v>80</v>
      </c>
    </row>
    <row r="52" spans="2:13" ht="12.75">
      <c r="B52">
        <v>2003.5</v>
      </c>
      <c r="C52" t="s">
        <v>16</v>
      </c>
      <c r="D52" s="11">
        <v>0.77</v>
      </c>
      <c r="E52" t="s">
        <v>17</v>
      </c>
      <c r="F52" s="11">
        <f>B52*D52</f>
        <v>1542.695</v>
      </c>
      <c r="J52" s="20">
        <v>12</v>
      </c>
      <c r="K52" s="20" t="s">
        <v>122</v>
      </c>
      <c r="L52" s="25" t="s">
        <v>106</v>
      </c>
      <c r="M52" s="25">
        <v>80</v>
      </c>
    </row>
    <row r="53" spans="1:13" ht="12.75">
      <c r="A53" s="4" t="s">
        <v>33</v>
      </c>
      <c r="F53" s="32">
        <f>F49+F52</f>
        <v>1863.2549999999999</v>
      </c>
      <c r="J53" s="20">
        <v>13</v>
      </c>
      <c r="K53" s="20" t="s">
        <v>123</v>
      </c>
      <c r="L53" s="25" t="s">
        <v>101</v>
      </c>
      <c r="M53" s="25">
        <v>100</v>
      </c>
    </row>
    <row r="54" spans="1:13" ht="12.75">
      <c r="A54" s="4" t="s">
        <v>34</v>
      </c>
      <c r="J54" s="20">
        <v>14</v>
      </c>
      <c r="K54" s="20" t="s">
        <v>124</v>
      </c>
      <c r="L54" s="25" t="s">
        <v>101</v>
      </c>
      <c r="M54" s="25">
        <v>60</v>
      </c>
    </row>
    <row r="55" spans="1:13" ht="12.75">
      <c r="A55" s="7" t="s">
        <v>84</v>
      </c>
      <c r="B55" s="7"/>
      <c r="C55" s="7"/>
      <c r="D55" s="7"/>
      <c r="E55" s="7"/>
      <c r="F55" s="7"/>
      <c r="J55" s="20">
        <v>15</v>
      </c>
      <c r="K55" s="20" t="s">
        <v>125</v>
      </c>
      <c r="L55" s="25" t="s">
        <v>101</v>
      </c>
      <c r="M55" s="25">
        <v>264</v>
      </c>
    </row>
    <row r="56" spans="2:13" ht="12.75">
      <c r="B56">
        <v>2003.5</v>
      </c>
      <c r="C56" t="s">
        <v>16</v>
      </c>
      <c r="D56" s="11">
        <v>1.65</v>
      </c>
      <c r="E56" t="s">
        <v>17</v>
      </c>
      <c r="F56" s="11">
        <f>B56*D56</f>
        <v>3305.7749999999996</v>
      </c>
      <c r="J56" s="20">
        <v>16</v>
      </c>
      <c r="K56" s="20" t="s">
        <v>126</v>
      </c>
      <c r="L56" s="25" t="s">
        <v>127</v>
      </c>
      <c r="M56" s="25">
        <v>96</v>
      </c>
    </row>
    <row r="57" spans="1:13" ht="12.75">
      <c r="A57" s="4" t="s">
        <v>35</v>
      </c>
      <c r="F57" s="8">
        <f>SUM(F56)</f>
        <v>3305.7749999999996</v>
      </c>
      <c r="J57" s="20">
        <v>17</v>
      </c>
      <c r="K57" s="20" t="s">
        <v>131</v>
      </c>
      <c r="L57" s="25"/>
      <c r="M57" s="25">
        <v>4085.5</v>
      </c>
    </row>
    <row r="58" spans="1:13" ht="12.75">
      <c r="A58" s="1" t="s">
        <v>36</v>
      </c>
      <c r="B58" s="1"/>
      <c r="F58" s="32">
        <f>F28+F36+F47+F53+F57</f>
        <v>47552.37474499106</v>
      </c>
      <c r="J58" s="20">
        <v>18</v>
      </c>
      <c r="K58" s="20" t="s">
        <v>134</v>
      </c>
      <c r="L58" s="25" t="s">
        <v>135</v>
      </c>
      <c r="M58" s="25">
        <v>22.72</v>
      </c>
    </row>
    <row r="59" spans="1:13" ht="12.75">
      <c r="A59" s="1" t="s">
        <v>38</v>
      </c>
      <c r="B59" s="36">
        <v>0.008</v>
      </c>
      <c r="C59" s="1"/>
      <c r="D59" s="1"/>
      <c r="E59" s="1"/>
      <c r="F59" s="32">
        <f>F58*0.8%</f>
        <v>380.4189979599285</v>
      </c>
      <c r="J59" s="20">
        <v>19</v>
      </c>
      <c r="K59" s="20" t="s">
        <v>137</v>
      </c>
      <c r="L59" s="25" t="s">
        <v>111</v>
      </c>
      <c r="M59" s="25">
        <v>1800</v>
      </c>
    </row>
    <row r="60" spans="1:13" ht="15">
      <c r="A60" s="12" t="s">
        <v>39</v>
      </c>
      <c r="B60" s="12"/>
      <c r="C60" s="45"/>
      <c r="D60" s="12"/>
      <c r="E60" s="12"/>
      <c r="F60" s="42">
        <f>F58+F59</f>
        <v>47932.793742950984</v>
      </c>
      <c r="J60" s="20">
        <v>20</v>
      </c>
      <c r="K60" s="20"/>
      <c r="L60" s="25"/>
      <c r="M60" s="25"/>
    </row>
    <row r="61" spans="2:13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  <c r="J61" s="20">
        <v>21</v>
      </c>
      <c r="K61" s="20"/>
      <c r="L61" s="25"/>
      <c r="M61" s="25"/>
    </row>
    <row r="62" spans="1:13" ht="12.75">
      <c r="A62" s="13"/>
      <c r="B62" s="39">
        <v>40940</v>
      </c>
      <c r="C62" s="40">
        <v>144578</v>
      </c>
      <c r="D62" s="43">
        <f>F20</f>
        <v>19304.68</v>
      </c>
      <c r="E62" s="43">
        <f>F60</f>
        <v>47932.793742950984</v>
      </c>
      <c r="F62" s="44">
        <f>C62+D62-E62</f>
        <v>115949.88625704902</v>
      </c>
      <c r="J62" s="20"/>
      <c r="K62" s="20"/>
      <c r="L62" s="31" t="s">
        <v>70</v>
      </c>
      <c r="M62" s="34">
        <f>SUM(M41:M61)</f>
        <v>12122.22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2011-12-24T17:19:52Z</cp:lastPrinted>
  <dcterms:created xsi:type="dcterms:W3CDTF">2008-08-18T07:30:19Z</dcterms:created>
  <dcterms:modified xsi:type="dcterms:W3CDTF">2012-04-23T10:36:10Z</dcterms:modified>
  <cp:category/>
  <cp:version/>
  <cp:contentType/>
  <cp:contentStatus/>
</cp:coreProperties>
</file>