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<sst xmlns="http://schemas.openxmlformats.org/spreadsheetml/2006/main" count="121" uniqueCount="95">
  <si>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</si>
  <si>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</si>
  <si>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</si>
  <si>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</si>
  <si>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</si>
  <si>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</si>
  <si>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</si>
  <si>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</si>
  <si>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</si>
  <si>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</si>
  <si>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</si>
  <si>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</si>
  <si>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</si>
  <si>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</si>
  <si>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</si>
  <si>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</si>
  <si>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</si>
  <si>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</si>
  <si>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</si>
  <si>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</si>
  <si>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</si>
  <si>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</si>
  <si>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</si>
  <si>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</si>
  <si>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</si>
  <si>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</si>
  <si>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</si>
  <si>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</si>
  <si>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</si>
  <si>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</si>
  <si>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</si>
  <si>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</si>
  <si>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</si>
  <si>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</si>
  <si>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</si>
  <si>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</si>
  <si>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</si>
  <si>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</si>
  <si>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</si>
  <si>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</si>
  <si>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</si>
  <si>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</si>
  <si>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</si>
  <si>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</si>
  <si>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</si>
  <si>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</si>
  <si>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</si>
  <si>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</si>
  <si>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</si>
  <si>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</si>
  <si>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</si>
  <si>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</si>
  <si>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</si>
  <si>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</si>
  <si>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</si>
  <si>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</si>
  <si>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</si>
  <si>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</si>
  <si>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</si>
  <si>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</si>
  <si>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</si>
  <si>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</si>
  <si>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</si>
  <si>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</si>
  <si>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</si>
  <si>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</si>
  <si>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</si>
  <si>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</si>
  <si>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</si>
  <si>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</si>
  <si>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</si>
  <si>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</si>
  <si>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</si>
  <si>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</si>
  <si>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</si>
  <si>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</si>
  <si>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</si>
  <si>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</si>
  <si>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</si>
  <si>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</si>
  <si>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</si>
  <si>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</si>
  <si>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</si>
  <si>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</si>
  <si>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</si>
  <si>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</si>
  <si>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</si>
  <si>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</si>
  <si>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</si>
  <si>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</si>
  <si>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01.01.</t>
  </si>
  <si>
    <t>декабрь</t>
  </si>
  <si>
    <t xml:space="preserve">                    за  декабрь   2012 г.</t>
  </si>
  <si>
    <t>3.  Материалы</t>
  </si>
  <si>
    <t>(за год)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</si>
</sst>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84</v>
      </c>
      <c r="C3" s="8" t="s">
        <v>91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379</v>
      </c>
      <c r="F7" t="s">
        <v>72</v>
      </c>
      <c r="J7" s="15"/>
      <c r="K7" s="15" t="s">
        <v>50</v>
      </c>
      <c r="L7" s="21">
        <v>1.7</v>
      </c>
      <c r="M7" s="33">
        <f>L7*89.21*1.202</f>
        <v>182.29171399999998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176</v>
      </c>
      <c r="F10" t="s">
        <v>72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3112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27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4275.85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5633.66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1.3175532350292922</v>
      </c>
      <c r="J18" s="20"/>
      <c r="K18" s="27" t="s">
        <v>64</v>
      </c>
      <c r="L18" s="28">
        <f>SUM(L7:L17)</f>
        <v>1.7</v>
      </c>
      <c r="M18" s="34">
        <f>SUM(M7:M17)</f>
        <v>182.29171399999998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5633.66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L22*89.21*1.202*1.15</f>
        <v>0</v>
      </c>
    </row>
    <row r="23" spans="10:13" ht="12.75">
      <c r="J23" s="23">
        <v>2</v>
      </c>
      <c r="K23" s="42"/>
      <c r="L23" s="23"/>
      <c r="M23" s="33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2"/>
      <c r="L24" s="23"/>
      <c r="M24" s="33">
        <f>L24*89.21*1.202*1.15</f>
        <v>0</v>
      </c>
    </row>
    <row r="25" spans="1:13" ht="12.75">
      <c r="A25" t="s">
        <v>16</v>
      </c>
      <c r="D25" t="s">
        <v>83</v>
      </c>
      <c r="F25" s="11">
        <v>2312.65</v>
      </c>
      <c r="J25" s="23">
        <v>4</v>
      </c>
      <c r="K25" s="42"/>
      <c r="L25" s="23"/>
      <c r="M25" s="33">
        <f>L25*89.21*1.202*1.15</f>
        <v>0</v>
      </c>
    </row>
    <row r="26" spans="1:13" ht="12.75">
      <c r="A26" s="6" t="s">
        <v>19</v>
      </c>
      <c r="J26" s="25">
        <v>5</v>
      </c>
      <c r="K26" s="43"/>
      <c r="L26" s="25">
        <v>0</v>
      </c>
      <c r="M26" s="33">
        <f>L26*89.21*1.202*1.15</f>
        <v>0</v>
      </c>
    </row>
    <row r="27" spans="1:13" ht="12.75">
      <c r="A27" s="6" t="s">
        <v>93</v>
      </c>
      <c r="B27" t="s">
        <v>94</v>
      </c>
      <c r="F27" s="5">
        <v>163</v>
      </c>
      <c r="J27" s="20"/>
      <c r="K27" s="30" t="s">
        <v>64</v>
      </c>
      <c r="L27" s="28">
        <f>SUM(L26:L26)</f>
        <v>0</v>
      </c>
      <c r="M27" s="34">
        <f>SUM(M22:M26)</f>
        <v>0</v>
      </c>
    </row>
    <row r="28" spans="1:11" ht="12.75">
      <c r="A28" s="4" t="s">
        <v>39</v>
      </c>
      <c r="F28" s="32">
        <f>F25+F26+F27</f>
        <v>2475.65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86</v>
      </c>
      <c r="D30" s="5">
        <v>1.01</v>
      </c>
      <c r="E30" t="s">
        <v>18</v>
      </c>
      <c r="F30" s="11">
        <f>E7*D30</f>
        <v>382.79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87</v>
      </c>
      <c r="J31" s="23">
        <v>1</v>
      </c>
      <c r="K31" s="42"/>
      <c r="L31" s="23"/>
      <c r="M31" s="23"/>
    </row>
    <row r="32" spans="2:13" ht="12.75">
      <c r="B32">
        <f>F32/D32</f>
        <v>125.99999999999999</v>
      </c>
      <c r="C32" t="s">
        <v>21</v>
      </c>
      <c r="D32" s="5">
        <v>2.89</v>
      </c>
      <c r="E32" t="s">
        <v>18</v>
      </c>
      <c r="F32" s="5">
        <v>364.14</v>
      </c>
      <c r="J32" s="23">
        <v>2</v>
      </c>
      <c r="K32" s="42"/>
      <c r="L32" s="23"/>
      <c r="M32" s="23"/>
    </row>
    <row r="33" spans="1:13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2"/>
      <c r="L33" s="23"/>
      <c r="M33" s="23"/>
    </row>
    <row r="34" spans="1:13" ht="12.75">
      <c r="A34" t="s">
        <v>89</v>
      </c>
      <c r="F34" s="5">
        <v>0</v>
      </c>
      <c r="J34" s="23">
        <v>4</v>
      </c>
      <c r="K34" s="42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746.9300000000001</v>
      </c>
      <c r="J35" s="23">
        <v>5</v>
      </c>
      <c r="K35" s="42"/>
      <c r="L35" s="23"/>
      <c r="M35" s="23"/>
    </row>
    <row r="36" spans="1:13" ht="12.75">
      <c r="A36" s="4" t="s">
        <v>23</v>
      </c>
      <c r="B36" s="4"/>
      <c r="J36" s="23">
        <v>6</v>
      </c>
      <c r="K36" s="42"/>
      <c r="L36" s="23"/>
      <c r="M36" s="23"/>
    </row>
    <row r="37" spans="1:13" ht="12.75">
      <c r="A37" t="s">
        <v>24</v>
      </c>
      <c r="C37">
        <v>155270</v>
      </c>
      <c r="D37">
        <v>219171.6</v>
      </c>
      <c r="E37">
        <v>379</v>
      </c>
      <c r="F37" s="36">
        <f>C37/D37*E37</f>
        <v>268.4988839794937</v>
      </c>
      <c r="J37" s="25">
        <v>7</v>
      </c>
      <c r="K37" s="43"/>
      <c r="L37" s="25">
        <v>0</v>
      </c>
      <c r="M37" s="25">
        <v>0</v>
      </c>
    </row>
    <row r="38" spans="1:13" ht="12.75">
      <c r="A38" t="s">
        <v>25</v>
      </c>
      <c r="C38">
        <v>105245</v>
      </c>
      <c r="D38">
        <v>219171.6</v>
      </c>
      <c r="E38">
        <v>379</v>
      </c>
      <c r="F38" s="36">
        <f>C38/D38*E38</f>
        <v>181.99372090179565</v>
      </c>
      <c r="J38" s="20"/>
      <c r="K38" s="20"/>
      <c r="L38" s="31" t="s">
        <v>71</v>
      </c>
      <c r="M38" s="34">
        <f>SUM(M31+M32+M33+M34)</f>
        <v>0</v>
      </c>
    </row>
    <row r="39" spans="1:6" ht="12.75">
      <c r="A39" t="s">
        <v>26</v>
      </c>
      <c r="F39" s="11">
        <f>M27</f>
        <v>0</v>
      </c>
    </row>
    <row r="40" spans="1:6" ht="12.75">
      <c r="A40" t="s">
        <v>80</v>
      </c>
      <c r="F40" s="5"/>
    </row>
    <row r="41" spans="2:6" ht="12.75">
      <c r="B41">
        <v>379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379</v>
      </c>
      <c r="C45" t="s">
        <v>17</v>
      </c>
      <c r="D45" s="11">
        <v>0.25</v>
      </c>
      <c r="E45" t="s">
        <v>18</v>
      </c>
      <c r="F45" s="11">
        <f>B45*D45</f>
        <v>94.75</v>
      </c>
    </row>
    <row r="46" spans="1:6" ht="12.75">
      <c r="A46" s="4" t="s">
        <v>30</v>
      </c>
      <c r="B46" s="10"/>
      <c r="C46" s="10"/>
      <c r="F46" s="32">
        <f>SUM(F37:F45)</f>
        <v>545.2426048812894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379</v>
      </c>
      <c r="C48" t="s">
        <v>72</v>
      </c>
      <c r="D48" s="5">
        <v>0.15</v>
      </c>
      <c r="E48" t="s">
        <v>18</v>
      </c>
      <c r="F48" s="11">
        <f>B48*D48</f>
        <v>56.85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379</v>
      </c>
      <c r="C51" t="s">
        <v>17</v>
      </c>
      <c r="D51" s="11">
        <v>0.63</v>
      </c>
      <c r="E51" t="s">
        <v>18</v>
      </c>
      <c r="F51" s="11">
        <f>B51*D51</f>
        <v>238.77</v>
      </c>
    </row>
    <row r="52" spans="1:6" ht="12.75">
      <c r="A52" s="4" t="s">
        <v>34</v>
      </c>
      <c r="F52" s="32">
        <f>F48+F51</f>
        <v>295.62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379</v>
      </c>
      <c r="C55" t="s">
        <v>17</v>
      </c>
      <c r="D55" s="11">
        <v>1.72</v>
      </c>
      <c r="E55" t="s">
        <v>18</v>
      </c>
      <c r="F55" s="11">
        <f>B55*D55</f>
        <v>651.88</v>
      </c>
    </row>
    <row r="56" spans="1:6" ht="12.75">
      <c r="A56" s="4" t="s">
        <v>37</v>
      </c>
      <c r="F56" s="8">
        <f>SUM(F55)</f>
        <v>651.88</v>
      </c>
    </row>
    <row r="57" spans="1:6" ht="12.75">
      <c r="A57" s="1" t="s">
        <v>38</v>
      </c>
      <c r="B57" s="1"/>
      <c r="F57" s="32">
        <f>F28+F35+F46+F52+F56</f>
        <v>4715.322604881289</v>
      </c>
    </row>
    <row r="58" spans="1:6" ht="12.75">
      <c r="A58" s="1" t="s">
        <v>81</v>
      </c>
      <c r="B58" s="1"/>
      <c r="C58" s="1"/>
      <c r="D58" s="1"/>
      <c r="E58" s="1"/>
      <c r="F58" s="32">
        <f>F57*0.8%</f>
        <v>37.722580839050316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4753.04518572034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90</v>
      </c>
    </row>
    <row r="61" spans="1:6" ht="12.75">
      <c r="A61" s="13"/>
      <c r="B61" s="39">
        <v>41609</v>
      </c>
      <c r="C61" s="40">
        <v>-27717</v>
      </c>
      <c r="D61" s="44">
        <f>F20</f>
        <v>5633.66</v>
      </c>
      <c r="E61" s="44">
        <f>F59</f>
        <v>4753.04518572034</v>
      </c>
      <c r="F61" s="45">
        <f>C61+D61-E61</f>
        <v>-26836.38518572034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2011-12-19T16:05:06Z</cp:lastPrinted>
  <dcterms:created xsi:type="dcterms:W3CDTF">2008-08-18T07:30:19Z</dcterms:created>
  <dcterms:modified xsi:type="dcterms:W3CDTF">2013-02-24T17:46:50Z</dcterms:modified>
  <cp:category/>
  <cp:version/>
  <cp:contentType/>
  <cp:contentStatus/>
</cp:coreProperties>
</file>