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<sst xmlns="http://schemas.openxmlformats.org/spreadsheetml/2006/main" count="139" uniqueCount="112">
  <si>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</si>
  <si>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</si>
  <si>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</si>
  <si>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</si>
  <si>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</si>
  <si>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</si>
  <si>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</si>
  <si>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</si>
  <si>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</si>
  <si>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</si>
  <si>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</si>
  <si>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</si>
  <si>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</si>
  <si>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</si>
  <si>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</si>
  <si>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</si>
  <si>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</si>
  <si>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</si>
  <si>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</si>
  <si>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</si>
  <si>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</si>
  <si>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</si>
  <si>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</si>
  <si>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</si>
  <si>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</si>
  <si>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</si>
  <si>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</si>
  <si>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</si>
  <si>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</si>
  <si>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</si>
  <si>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</si>
  <si>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</si>
  <si>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</si>
  <si>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</si>
  <si>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</si>
  <si>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</si>
  <si>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</si>
  <si>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</si>
  <si>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</si>
  <si>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</si>
  <si>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</si>
  <si>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</si>
  <si>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</si>
  <si>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</si>
  <si>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</si>
  <si>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</si>
  <si>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</si>
  <si>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</si>
  <si>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</si>
  <si>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</si>
  <si>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</si>
  <si>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</si>
  <si>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</si>
  <si>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</si>
  <si>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</si>
  <si>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</si>
  <si>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</si>
  <si>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</si>
  <si>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</si>
  <si>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</si>
  <si>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</si>
  <si>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</si>
  <si>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</si>
  <si>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</si>
  <si>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</si>
  <si>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</si>
  <si>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</si>
  <si>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</si>
  <si>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</si>
  <si>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</si>
  <si>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</si>
  <si>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</si>
  <si>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</si>
  <si>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</si>
  <si>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</si>
  <si>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</si>
  <si>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</si>
  <si>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</si>
  <si>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</si>
  <si>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</si>
  <si>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</si>
  <si>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</si>
  <si>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</si>
  <si>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</si>
  <si>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</si>
  <si>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</si>
  <si>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Лампа</t>
  </si>
  <si>
    <t>1.2 Аренда (Спарк)</t>
  </si>
  <si>
    <t>3.  Материалы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</si>
  <si>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</si>
  <si>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</si>
  <si>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</si>
  <si>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</si>
  <si>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</si>
  <si>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ост.на 01.03</t>
  </si>
  <si>
    <t>февраль</t>
  </si>
  <si>
    <t xml:space="preserve">                    за февраль  2012 г.</t>
  </si>
  <si>
    <t>Смена сгона Д 20 (1шт)</t>
  </si>
  <si>
    <t>Сгон Д 20</t>
  </si>
  <si>
    <t>1шт</t>
  </si>
  <si>
    <t>Смена вентиля Д 25 (1шт)п-д5</t>
  </si>
  <si>
    <t>Вентиль Д 25</t>
  </si>
  <si>
    <t>Круг отрезной</t>
  </si>
  <si>
    <t>2шт</t>
  </si>
  <si>
    <t>Смена сгона Д 25 (2шт) п-д5,2;</t>
  </si>
  <si>
    <t>Сгон Д 25</t>
  </si>
  <si>
    <t>Смена ламп (2шт)</t>
  </si>
  <si>
    <t>Прокладка эл.провода (5мп) кв.36,39;</t>
  </si>
  <si>
    <t>Эл.провод</t>
  </si>
  <si>
    <t>5мп</t>
  </si>
  <si>
    <t>Снятие показаний приборов учета</t>
  </si>
  <si>
    <t>Обработка данных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</si>
</sst>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3">
      <selection activeCell="L29" sqref="L2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96</v>
      </c>
    </row>
    <row r="3" spans="2:13" ht="12.75">
      <c r="B3" s="1" t="s">
        <v>84</v>
      </c>
      <c r="C3" s="8" t="s">
        <v>95</v>
      </c>
      <c r="D3" s="1" t="s">
        <v>89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6</v>
      </c>
      <c r="M7" s="33">
        <f>L7*81.37*1.202</f>
        <v>586.8404400000001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>L8*81.37*1.202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/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4</v>
      </c>
      <c r="M10" s="33">
        <f>L10*81.37*1.202</f>
        <v>391.22696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/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>L12*81.37*1.202</f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>L13*81.37*1.202</f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/>
    </row>
    <row r="15" spans="10:13" ht="12.75">
      <c r="J15" s="15" t="s">
        <v>56</v>
      </c>
      <c r="K15" s="26" t="s">
        <v>57</v>
      </c>
      <c r="L15" s="21">
        <v>0</v>
      </c>
      <c r="M15" s="33">
        <f>L15*81.37*1.202</f>
        <v>0</v>
      </c>
    </row>
    <row r="16" spans="1:13" ht="12.75">
      <c r="A16" s="2" t="s">
        <v>9</v>
      </c>
      <c r="F16" s="11">
        <v>35086.87</v>
      </c>
      <c r="J16" s="15" t="s">
        <v>58</v>
      </c>
      <c r="K16" s="26" t="s">
        <v>59</v>
      </c>
      <c r="L16" s="21">
        <v>5</v>
      </c>
      <c r="M16" s="33">
        <f>L16*81.37*1.202</f>
        <v>489.0337</v>
      </c>
    </row>
    <row r="17" spans="1:13" ht="12.75">
      <c r="A17" t="s">
        <v>10</v>
      </c>
      <c r="F17" s="5">
        <v>34766.87</v>
      </c>
      <c r="J17" s="16" t="s">
        <v>60</v>
      </c>
      <c r="K17" s="18" t="s">
        <v>61</v>
      </c>
      <c r="L17" s="23">
        <v>6.33</v>
      </c>
      <c r="M17" s="33">
        <f>L17*81.37*1.202</f>
        <v>619.1166642000001</v>
      </c>
    </row>
    <row r="18" spans="2:13" ht="12.75">
      <c r="B18" t="s">
        <v>11</v>
      </c>
      <c r="F18" s="9">
        <f>F17/F16</f>
        <v>0.9908797792450567</v>
      </c>
      <c r="J18" s="20"/>
      <c r="K18" s="27" t="s">
        <v>62</v>
      </c>
      <c r="L18" s="28">
        <f>SUM(L7:L17)</f>
        <v>21.33</v>
      </c>
      <c r="M18" s="34">
        <f>SUM(M7:M17)</f>
        <v>2086.2177642</v>
      </c>
    </row>
    <row r="19" spans="1:11" ht="12.75">
      <c r="A19" t="s">
        <v>87</v>
      </c>
      <c r="F19" s="5">
        <v>120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34886.87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97</v>
      </c>
      <c r="L22" s="25">
        <v>0.81</v>
      </c>
      <c r="M22" s="33">
        <f>L22*81.37*1.202</f>
        <v>79.22345940000001</v>
      </c>
    </row>
    <row r="23" spans="10:13" ht="12.75">
      <c r="J23" s="20">
        <v>2</v>
      </c>
      <c r="K23" s="20" t="s">
        <v>100</v>
      </c>
      <c r="L23" s="25">
        <v>1.03</v>
      </c>
      <c r="M23" s="33">
        <f aca="true" t="shared" si="0" ref="M23:M30">L23*81.37*1.202</f>
        <v>100.7409422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104</v>
      </c>
      <c r="L24" s="25">
        <v>0.83</v>
      </c>
      <c r="M24" s="33">
        <f t="shared" si="0"/>
        <v>81.1795942</v>
      </c>
    </row>
    <row r="25" spans="1:13" ht="12.75">
      <c r="A25" t="s">
        <v>15</v>
      </c>
      <c r="D25" t="s">
        <v>82</v>
      </c>
      <c r="F25" s="11">
        <v>4662.56</v>
      </c>
      <c r="J25" s="20">
        <v>4</v>
      </c>
      <c r="K25" s="20" t="s">
        <v>106</v>
      </c>
      <c r="L25" s="25">
        <v>0.14</v>
      </c>
      <c r="M25" s="33">
        <f t="shared" si="0"/>
        <v>13.692943600000001</v>
      </c>
    </row>
    <row r="26" spans="1:13" ht="12.75">
      <c r="A26" s="6" t="s">
        <v>18</v>
      </c>
      <c r="D26" t="s">
        <v>83</v>
      </c>
      <c r="E26" s="7"/>
      <c r="F26" s="5">
        <v>2586.22</v>
      </c>
      <c r="J26" s="20">
        <v>5</v>
      </c>
      <c r="K26" s="20" t="s">
        <v>107</v>
      </c>
      <c r="L26" s="25">
        <v>0.95</v>
      </c>
      <c r="M26" s="33">
        <f t="shared" si="0"/>
        <v>92.916403</v>
      </c>
    </row>
    <row r="27" spans="1:13" ht="12.75">
      <c r="A27" s="6" t="s">
        <v>88</v>
      </c>
      <c r="F27" s="5">
        <v>0</v>
      </c>
      <c r="J27" s="20">
        <v>6</v>
      </c>
      <c r="K27" s="20" t="s">
        <v>110</v>
      </c>
      <c r="L27" s="25">
        <v>30</v>
      </c>
      <c r="M27" s="33">
        <f t="shared" si="0"/>
        <v>2934.2022</v>
      </c>
    </row>
    <row r="28" spans="1:13" ht="12.75">
      <c r="A28" s="4" t="s">
        <v>36</v>
      </c>
      <c r="B28" s="1"/>
      <c r="C28" s="1"/>
      <c r="F28" s="32">
        <f>F25+F26+F27</f>
        <v>7248.780000000001</v>
      </c>
      <c r="J28" s="20">
        <v>7</v>
      </c>
      <c r="K28" s="20" t="s">
        <v>111</v>
      </c>
      <c r="L28" s="25">
        <v>2</v>
      </c>
      <c r="M28" s="33">
        <f t="shared" si="0"/>
        <v>195.61348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0"/>
        <v>0</v>
      </c>
    </row>
    <row r="30" spans="1:13" ht="12.75">
      <c r="A30" t="s">
        <v>90</v>
      </c>
      <c r="D30" s="5">
        <v>0.98</v>
      </c>
      <c r="E30" t="s">
        <v>17</v>
      </c>
      <c r="F30" s="11">
        <f>E7*D30</f>
        <v>3435.194</v>
      </c>
      <c r="J30" s="20">
        <v>9</v>
      </c>
      <c r="K30" s="20"/>
      <c r="L30" s="25"/>
      <c r="M30" s="33">
        <f t="shared" si="0"/>
        <v>0</v>
      </c>
    </row>
    <row r="31" spans="1:13" ht="12.75">
      <c r="A31" t="s">
        <v>91</v>
      </c>
      <c r="J31" s="20"/>
      <c r="K31" s="30" t="s">
        <v>62</v>
      </c>
      <c r="L31" s="28">
        <f>SUM(L22:L30)</f>
        <v>35.76</v>
      </c>
      <c r="M31" s="34">
        <f>SUM(M22:M30)</f>
        <v>3497.5690224</v>
      </c>
    </row>
    <row r="32" spans="2:11" ht="12.75">
      <c r="B32" s="43">
        <f>F32/D32</f>
        <v>835.0000000000001</v>
      </c>
      <c r="C32" t="s">
        <v>20</v>
      </c>
      <c r="D32" s="5">
        <v>2.73</v>
      </c>
      <c r="E32" t="s">
        <v>17</v>
      </c>
      <c r="F32" s="5">
        <v>2279.55</v>
      </c>
      <c r="K32" s="1" t="s">
        <v>66</v>
      </c>
    </row>
    <row r="33" spans="1:13" ht="12.75">
      <c r="A33" t="s">
        <v>92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2" t="s">
        <v>39</v>
      </c>
      <c r="K33" s="22"/>
      <c r="L33" s="22" t="s">
        <v>67</v>
      </c>
      <c r="M33" s="22" t="s">
        <v>45</v>
      </c>
    </row>
    <row r="34" spans="1:13" ht="12.75">
      <c r="A34" t="s">
        <v>93</v>
      </c>
      <c r="D34" s="5">
        <v>0</v>
      </c>
      <c r="E34" t="s">
        <v>17</v>
      </c>
      <c r="F34" s="11">
        <f>B34*D34</f>
        <v>0</v>
      </c>
      <c r="J34" s="23" t="s">
        <v>40</v>
      </c>
      <c r="K34" s="23" t="s">
        <v>41</v>
      </c>
      <c r="L34" s="23"/>
      <c r="M34" s="23" t="s">
        <v>68</v>
      </c>
    </row>
    <row r="35" spans="1:13" ht="12.75">
      <c r="A35" s="4" t="s">
        <v>21</v>
      </c>
      <c r="B35" s="4"/>
      <c r="C35" s="10"/>
      <c r="F35" s="32">
        <f>SUM(F30:F34)</f>
        <v>5714.744000000001</v>
      </c>
      <c r="J35" s="20">
        <v>1</v>
      </c>
      <c r="K35" s="20" t="s">
        <v>98</v>
      </c>
      <c r="L35" s="25" t="s">
        <v>99</v>
      </c>
      <c r="M35" s="25">
        <v>14</v>
      </c>
    </row>
    <row r="36" spans="1:13" ht="12.75">
      <c r="A36" s="4" t="s">
        <v>22</v>
      </c>
      <c r="B36" s="4"/>
      <c r="J36" s="20">
        <v>2</v>
      </c>
      <c r="K36" s="20" t="s">
        <v>101</v>
      </c>
      <c r="L36" s="25" t="s">
        <v>99</v>
      </c>
      <c r="M36" s="25">
        <v>235</v>
      </c>
    </row>
    <row r="37" spans="1:13" ht="12.75">
      <c r="A37" t="s">
        <v>23</v>
      </c>
      <c r="C37">
        <v>133506</v>
      </c>
      <c r="D37">
        <v>219171.6</v>
      </c>
      <c r="E37">
        <v>3505.3</v>
      </c>
      <c r="F37" s="35">
        <f>C37/D37*E37</f>
        <v>2135.215428458797</v>
      </c>
      <c r="J37" s="20">
        <v>3</v>
      </c>
      <c r="K37" s="20" t="s">
        <v>102</v>
      </c>
      <c r="L37" s="25" t="s">
        <v>103</v>
      </c>
      <c r="M37" s="25">
        <v>32</v>
      </c>
    </row>
    <row r="38" spans="1:13" ht="12.75">
      <c r="A38" t="s">
        <v>24</v>
      </c>
      <c r="C38">
        <v>130400</v>
      </c>
      <c r="D38">
        <v>219171.6</v>
      </c>
      <c r="E38">
        <v>3505.3</v>
      </c>
      <c r="F38" s="35">
        <f>C38/D38*E38</f>
        <v>2085.5399148429815</v>
      </c>
      <c r="J38" s="20">
        <v>4</v>
      </c>
      <c r="K38" s="20" t="s">
        <v>105</v>
      </c>
      <c r="L38" s="25" t="s">
        <v>103</v>
      </c>
      <c r="M38" s="25">
        <v>32</v>
      </c>
    </row>
    <row r="39" spans="1:13" ht="12.75">
      <c r="A39" t="s">
        <v>25</v>
      </c>
      <c r="F39" s="11">
        <f>M31</f>
        <v>3497.5690224</v>
      </c>
      <c r="J39" s="20">
        <v>5</v>
      </c>
      <c r="K39" s="20" t="s">
        <v>86</v>
      </c>
      <c r="L39" s="25" t="s">
        <v>103</v>
      </c>
      <c r="M39" s="25">
        <v>11.36</v>
      </c>
    </row>
    <row r="40" spans="1:13" ht="12.75">
      <c r="A40" t="s">
        <v>81</v>
      </c>
      <c r="F40" s="5"/>
      <c r="J40" s="20">
        <v>6</v>
      </c>
      <c r="K40" s="20" t="s">
        <v>108</v>
      </c>
      <c r="L40" s="25" t="s">
        <v>109</v>
      </c>
      <c r="M40" s="25">
        <v>16</v>
      </c>
    </row>
    <row r="41" spans="2:13" ht="12.75">
      <c r="B41">
        <v>3505.3</v>
      </c>
      <c r="C41" t="s">
        <v>16</v>
      </c>
      <c r="D41" s="5"/>
      <c r="F41" s="11">
        <f>B41*D41</f>
        <v>0</v>
      </c>
      <c r="J41" s="20">
        <v>7</v>
      </c>
      <c r="K41" s="20"/>
      <c r="L41" s="25"/>
      <c r="M41" s="25"/>
    </row>
    <row r="42" spans="1:13" ht="12.75">
      <c r="A42" t="s">
        <v>26</v>
      </c>
      <c r="F42" s="11">
        <f>M47</f>
        <v>340.36</v>
      </c>
      <c r="J42" s="20">
        <v>8</v>
      </c>
      <c r="K42" s="20"/>
      <c r="L42" s="25"/>
      <c r="M42" s="25"/>
    </row>
    <row r="43" spans="1:13" ht="12.75">
      <c r="A43" t="s">
        <v>27</v>
      </c>
      <c r="F43" s="5"/>
      <c r="J43" s="20">
        <v>9</v>
      </c>
      <c r="K43" s="20"/>
      <c r="L43" s="25"/>
      <c r="M43" s="25"/>
    </row>
    <row r="44" spans="1:13" ht="12.75">
      <c r="A44" t="s">
        <v>28</v>
      </c>
      <c r="F44" s="5"/>
      <c r="J44" s="20">
        <v>10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0.26</v>
      </c>
      <c r="E45" t="s">
        <v>17</v>
      </c>
      <c r="F45" s="11">
        <f>B45*D45</f>
        <v>911.378</v>
      </c>
      <c r="J45" s="20">
        <v>11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8970.062365701779</v>
      </c>
      <c r="J46" s="20">
        <v>12</v>
      </c>
      <c r="K46" s="20"/>
      <c r="L46" s="25"/>
      <c r="M46" s="25"/>
    </row>
    <row r="47" spans="1:13" ht="12.75">
      <c r="A47" s="4" t="s">
        <v>29</v>
      </c>
      <c r="F47" s="5"/>
      <c r="J47" s="20"/>
      <c r="K47" s="20"/>
      <c r="L47" s="31" t="s">
        <v>69</v>
      </c>
      <c r="M47" s="34">
        <f>SUM(M35:M46)</f>
        <v>340.36</v>
      </c>
    </row>
    <row r="48" spans="1:6" ht="12.75">
      <c r="A48" t="s">
        <v>30</v>
      </c>
      <c r="B48">
        <v>3505.3</v>
      </c>
      <c r="C48" t="s">
        <v>71</v>
      </c>
      <c r="D48" s="5">
        <v>0.13</v>
      </c>
      <c r="E48" t="s">
        <v>17</v>
      </c>
      <c r="F48" s="11">
        <f>B48*D48</f>
        <v>455.689</v>
      </c>
    </row>
    <row r="49" spans="1:6" ht="12.75">
      <c r="A49" t="s">
        <v>31</v>
      </c>
      <c r="F49" s="5"/>
    </row>
    <row r="50" spans="1:6" ht="12.75">
      <c r="A50" s="7" t="s">
        <v>80</v>
      </c>
      <c r="F50" s="5"/>
    </row>
    <row r="51" spans="2:6" ht="12.75">
      <c r="B51">
        <v>3505.3</v>
      </c>
      <c r="C51" t="s">
        <v>79</v>
      </c>
      <c r="D51" s="11">
        <v>0.69</v>
      </c>
      <c r="F51" s="11">
        <f>B51*D51</f>
        <v>2418.657</v>
      </c>
    </row>
    <row r="52" spans="1:6" ht="12.75">
      <c r="A52" s="4" t="s">
        <v>32</v>
      </c>
      <c r="F52" s="32">
        <f>F48+F51</f>
        <v>2874.346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1.65</v>
      </c>
      <c r="F55" s="11">
        <f>B55*D55</f>
        <v>5783.745</v>
      </c>
    </row>
    <row r="56" spans="1:6" ht="12.75">
      <c r="A56" s="4" t="s">
        <v>34</v>
      </c>
      <c r="F56" s="32">
        <f>SUM(F55)</f>
        <v>5783.745</v>
      </c>
    </row>
    <row r="57" spans="1:6" ht="12.75">
      <c r="A57" s="1" t="s">
        <v>35</v>
      </c>
      <c r="B57" s="1"/>
      <c r="F57" s="8">
        <f>F28+F35+F46+F52+F56</f>
        <v>30591.67736570178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244.73341892561425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30836.410784627395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94</v>
      </c>
    </row>
    <row r="61" spans="1:6" ht="12.75">
      <c r="A61" s="13"/>
      <c r="B61" s="40">
        <v>40940</v>
      </c>
      <c r="C61" s="41">
        <v>149506</v>
      </c>
      <c r="D61" s="44">
        <f>F20</f>
        <v>34886.87</v>
      </c>
      <c r="E61" s="44">
        <f>F59</f>
        <v>30836.410784627395</v>
      </c>
      <c r="F61" s="45">
        <f>C61+D61-E61</f>
        <v>153556.4592153726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2011-12-17T09:46:46Z</cp:lastPrinted>
  <dcterms:created xsi:type="dcterms:W3CDTF">2008-08-18T07:30:19Z</dcterms:created>
  <dcterms:modified xsi:type="dcterms:W3CDTF">2012-04-23T09:27:34Z</dcterms:modified>
  <cp:category/>
  <cp:version/>
  <cp:contentType/>
  <cp:contentStatus/>
</cp:coreProperties>
</file>