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<sst xmlns="http://schemas.openxmlformats.org/spreadsheetml/2006/main" count="130" uniqueCount="103">
  <si>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</si>
  <si>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</si>
  <si>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</si>
  <si>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</si>
  <si>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</si>
  <si>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</si>
  <si>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</si>
  <si>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</si>
  <si>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</si>
  <si>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</si>
  <si>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</si>
  <si>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</si>
  <si>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</si>
  <si>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</si>
  <si>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</si>
  <si>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</si>
  <si>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</si>
  <si>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</si>
  <si>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</si>
  <si>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</si>
  <si>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</si>
  <si>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</si>
  <si>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</si>
  <si>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</si>
  <si>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</si>
  <si>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</si>
  <si>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</si>
  <si>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</si>
  <si>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</si>
  <si>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</si>
  <si>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</si>
  <si>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</si>
  <si>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</si>
  <si>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</si>
  <si>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</si>
  <si>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</si>
  <si>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</si>
  <si>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</si>
  <si>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</si>
  <si>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</si>
  <si>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</si>
  <si>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</si>
  <si>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</si>
  <si>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</si>
  <si>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</si>
  <si>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</si>
  <si>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</si>
  <si>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</si>
  <si>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</si>
  <si>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</si>
  <si>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</si>
  <si>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</si>
  <si>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</si>
  <si>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</si>
  <si>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</si>
  <si>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</si>
  <si>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</si>
  <si>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</si>
  <si>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</si>
  <si>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</si>
  <si>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</si>
  <si>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</si>
  <si>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</si>
  <si>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</si>
  <si>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</si>
  <si>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</si>
  <si>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</si>
  <si>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</si>
  <si>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</si>
  <si>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</si>
  <si>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</si>
  <si>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</si>
  <si>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</si>
  <si>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</si>
  <si>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</si>
  <si>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</si>
  <si>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</si>
  <si>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</si>
  <si>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</si>
  <si>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</si>
  <si>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</si>
  <si>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</si>
  <si>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</si>
  <si>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</si>
  <si>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</si>
  <si>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</si>
  <si>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</si>
  <si>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</si>
  <si>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</si>
  <si>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</si>
  <si>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</si>
  <si>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1.2 Аренда (СПАРК,ЭР-телеком,Интер-телеком, Ростелеком)</t>
  </si>
  <si>
    <t xml:space="preserve">3. </t>
  </si>
  <si>
    <t>Прочистка по акту</t>
  </si>
  <si>
    <t>ост.на 01.09.</t>
  </si>
  <si>
    <t>август</t>
  </si>
  <si>
    <t xml:space="preserve">                    за август  2012 г.</t>
  </si>
  <si>
    <t>Прочистка канализации кв.1,6-9.</t>
  </si>
  <si>
    <t>Смена ламп (8шт)</t>
  </si>
  <si>
    <t>Лампа</t>
  </si>
  <si>
    <t>8шт</t>
  </si>
  <si>
    <t>Снятие заглушек, заполнение системы водой</t>
  </si>
  <si>
    <t>Вызов аварийки (по  акту)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</si>
</sst>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K36" sqref="K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72</v>
      </c>
      <c r="C2" s="1"/>
      <c r="D2" s="1" t="s">
        <v>73</v>
      </c>
      <c r="K2" t="s">
        <v>96</v>
      </c>
    </row>
    <row r="3" spans="2:13" ht="12.75">
      <c r="B3" s="1" t="s">
        <v>84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2731</v>
      </c>
      <c r="F7" t="s">
        <v>74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236.3</v>
      </c>
      <c r="F8" t="s">
        <v>74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74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3770</v>
      </c>
      <c r="F11" t="s">
        <v>74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415</v>
      </c>
      <c r="F12" t="s">
        <v>74</v>
      </c>
      <c r="J12" s="16"/>
      <c r="K12" s="18" t="s">
        <v>53</v>
      </c>
      <c r="L12" s="42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28475.28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11">
        <v>27441.83</v>
      </c>
      <c r="J17" s="16" t="s">
        <v>61</v>
      </c>
      <c r="K17" s="18" t="s">
        <v>62</v>
      </c>
      <c r="L17" s="23">
        <v>4.71</v>
      </c>
      <c r="M17" s="33">
        <f>L17*81.37*1.202</f>
        <v>460.6697454</v>
      </c>
    </row>
    <row r="18" spans="2:13" ht="12.75">
      <c r="B18" t="s">
        <v>11</v>
      </c>
      <c r="F18" s="9">
        <f>F17/F16</f>
        <v>0.9637071171907705</v>
      </c>
      <c r="J18" s="20"/>
      <c r="K18" s="27" t="s">
        <v>63</v>
      </c>
      <c r="L18" s="34">
        <f>SUM(L7:L17)</f>
        <v>13.71</v>
      </c>
      <c r="M18" s="34">
        <f>SUM(M7:M17)</f>
        <v>1340.9304054</v>
      </c>
    </row>
    <row r="19" spans="1:11" ht="12.75">
      <c r="A19" t="s">
        <v>91</v>
      </c>
      <c r="F19" s="5">
        <v>1346.92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28788.75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14.49</v>
      </c>
      <c r="M22" s="33">
        <f>L22*81.37*1.202*1.15</f>
        <v>1629.8026119899998</v>
      </c>
    </row>
    <row r="23" spans="10:13" ht="12.75">
      <c r="J23" s="20">
        <v>2</v>
      </c>
      <c r="K23" s="20" t="s">
        <v>101</v>
      </c>
      <c r="L23" s="25">
        <v>11</v>
      </c>
      <c r="M23" s="33">
        <f aca="true" t="shared" si="0" ref="M23:M30">L23*81.37*1.202*1.15</f>
        <v>1237.255261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0.56</v>
      </c>
      <c r="M24" s="33">
        <f t="shared" si="0"/>
        <v>62.98754056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45" t="s">
        <v>92</v>
      </c>
      <c r="B27" s="46"/>
      <c r="C27" s="46"/>
      <c r="D27" s="46"/>
      <c r="E27" s="46"/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B28" s="1"/>
      <c r="F28" s="32">
        <f>F25+F26+F27</f>
        <v>7766.84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0.94</v>
      </c>
      <c r="E30" t="s">
        <v>17</v>
      </c>
      <c r="F30" s="11">
        <f>E7*D30</f>
        <v>2567.14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/>
      <c r="K31" s="30" t="s">
        <v>63</v>
      </c>
      <c r="L31" s="28">
        <f>SUM(L22:L30)</f>
        <v>26.05</v>
      </c>
      <c r="M31" s="34">
        <f>SUM(M22:M30)</f>
        <v>2930.04541355</v>
      </c>
    </row>
    <row r="32" spans="2:11" ht="12.75">
      <c r="B32">
        <f>F32/D32</f>
        <v>632</v>
      </c>
      <c r="C32" t="s">
        <v>20</v>
      </c>
      <c r="D32" s="5">
        <v>2.89</v>
      </c>
      <c r="E32" t="s">
        <v>17</v>
      </c>
      <c r="F32" s="5">
        <v>1826.48</v>
      </c>
      <c r="K32" s="1" t="s">
        <v>67</v>
      </c>
    </row>
    <row r="33" spans="1:13" ht="12.75">
      <c r="A33" t="s">
        <v>88</v>
      </c>
      <c r="B33">
        <v>236.3</v>
      </c>
      <c r="C33" t="s">
        <v>16</v>
      </c>
      <c r="D33" s="5">
        <v>0</v>
      </c>
      <c r="E33" t="s">
        <v>17</v>
      </c>
      <c r="F33" s="11">
        <f>B33*D33</f>
        <v>0</v>
      </c>
      <c r="J33" s="22" t="s">
        <v>40</v>
      </c>
      <c r="K33" s="22"/>
      <c r="L33" s="22" t="s">
        <v>68</v>
      </c>
      <c r="M33" s="22" t="s">
        <v>46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3" t="s">
        <v>41</v>
      </c>
      <c r="K34" s="23" t="s">
        <v>42</v>
      </c>
      <c r="L34" s="23"/>
      <c r="M34" s="23" t="s">
        <v>69</v>
      </c>
    </row>
    <row r="35" spans="1:13" ht="12.75">
      <c r="A35" t="s">
        <v>93</v>
      </c>
      <c r="D35" s="5"/>
      <c r="F35" s="11">
        <v>0</v>
      </c>
      <c r="J35" s="20">
        <v>1</v>
      </c>
      <c r="K35" s="20" t="s">
        <v>99</v>
      </c>
      <c r="L35" s="25" t="s">
        <v>100</v>
      </c>
      <c r="M35" s="25">
        <v>52.16</v>
      </c>
    </row>
    <row r="36" spans="1:13" ht="12.75">
      <c r="A36" s="4" t="s">
        <v>21</v>
      </c>
      <c r="B36" s="4"/>
      <c r="C36" s="10"/>
      <c r="F36" s="32">
        <f>SUM(F30:F35)</f>
        <v>4393.62</v>
      </c>
      <c r="J36" s="20">
        <v>2</v>
      </c>
      <c r="K36" s="20" t="s">
        <v>102</v>
      </c>
      <c r="L36" s="25"/>
      <c r="M36" s="25">
        <v>2805</v>
      </c>
    </row>
    <row r="37" spans="1:13" ht="12.75">
      <c r="A37" s="4" t="s">
        <v>22</v>
      </c>
      <c r="B37" s="4"/>
      <c r="J37" s="20">
        <v>3</v>
      </c>
      <c r="K37" s="20"/>
      <c r="L37" s="25"/>
      <c r="M37" s="25"/>
    </row>
    <row r="38" spans="1:13" ht="12.75">
      <c r="A38" t="s">
        <v>23</v>
      </c>
      <c r="C38">
        <v>143189</v>
      </c>
      <c r="D38">
        <v>219171.6</v>
      </c>
      <c r="E38">
        <v>2731</v>
      </c>
      <c r="F38" s="36">
        <f>C38/D38*E38</f>
        <v>1784.214556082996</v>
      </c>
      <c r="J38" s="20">
        <v>4</v>
      </c>
      <c r="K38" s="20"/>
      <c r="L38" s="25"/>
      <c r="M38" s="25"/>
    </row>
    <row r="39" spans="1:13" ht="12.75">
      <c r="A39" t="s">
        <v>24</v>
      </c>
      <c r="C39">
        <v>107658</v>
      </c>
      <c r="D39">
        <v>219171.6</v>
      </c>
      <c r="E39">
        <v>2731</v>
      </c>
      <c r="F39" s="36">
        <f>C39/D39*E39</f>
        <v>1341.4785401028234</v>
      </c>
      <c r="J39" s="20">
        <v>5</v>
      </c>
      <c r="K39" s="20"/>
      <c r="L39" s="25"/>
      <c r="M39" s="25"/>
    </row>
    <row r="40" spans="1:13" ht="12.75">
      <c r="A40" t="s">
        <v>25</v>
      </c>
      <c r="F40" s="11">
        <f>M31</f>
        <v>2930.04541355</v>
      </c>
      <c r="J40" s="20">
        <v>6</v>
      </c>
      <c r="K40" s="20"/>
      <c r="L40" s="25"/>
      <c r="M40" s="25"/>
    </row>
    <row r="41" spans="1:13" ht="12.75">
      <c r="A41" t="s">
        <v>80</v>
      </c>
      <c r="F41" s="5"/>
      <c r="J41" s="20">
        <v>7</v>
      </c>
      <c r="K41" s="20"/>
      <c r="L41" s="25"/>
      <c r="M41" s="25"/>
    </row>
    <row r="42" spans="2:13" ht="12.75">
      <c r="B42">
        <v>2731</v>
      </c>
      <c r="C42" t="s">
        <v>16</v>
      </c>
      <c r="D42" s="5"/>
      <c r="F42" s="11">
        <v>0</v>
      </c>
      <c r="J42" s="20">
        <v>8</v>
      </c>
      <c r="K42" s="20"/>
      <c r="L42" s="25"/>
      <c r="M42" s="25"/>
    </row>
    <row r="43" spans="1:13" ht="12.75">
      <c r="A43" t="s">
        <v>26</v>
      </c>
      <c r="F43" s="5">
        <f>M50</f>
        <v>2857.16</v>
      </c>
      <c r="J43" s="20">
        <v>9</v>
      </c>
      <c r="K43" s="20"/>
      <c r="L43" s="25"/>
      <c r="M43" s="25"/>
    </row>
    <row r="44" spans="1:13" ht="12.75">
      <c r="A44" t="s">
        <v>27</v>
      </c>
      <c r="F44" s="5"/>
      <c r="J44" s="20">
        <v>10</v>
      </c>
      <c r="K44" s="20"/>
      <c r="L44" s="25"/>
      <c r="M44" s="25"/>
    </row>
    <row r="45" spans="1:13" ht="12.75">
      <c r="A45" t="s">
        <v>28</v>
      </c>
      <c r="F45" s="5"/>
      <c r="J45" s="20">
        <v>11</v>
      </c>
      <c r="K45" s="20"/>
      <c r="L45" s="25"/>
      <c r="M45" s="25"/>
    </row>
    <row r="46" spans="2:13" ht="12.75">
      <c r="B46">
        <v>2731</v>
      </c>
      <c r="C46" t="s">
        <v>16</v>
      </c>
      <c r="D46" s="11">
        <v>0.21</v>
      </c>
      <c r="E46" t="s">
        <v>17</v>
      </c>
      <c r="F46" s="5">
        <f>B46*D46</f>
        <v>573.51</v>
      </c>
      <c r="J46" s="20">
        <v>12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SUM(F38:F46)</f>
        <v>9486.40850973582</v>
      </c>
      <c r="J47" s="20">
        <v>13</v>
      </c>
      <c r="K47" s="20"/>
      <c r="L47" s="25"/>
      <c r="M47" s="25"/>
    </row>
    <row r="48" spans="1:13" ht="12.75">
      <c r="A48" s="4" t="s">
        <v>30</v>
      </c>
      <c r="J48" s="20">
        <v>14</v>
      </c>
      <c r="K48" s="20"/>
      <c r="L48" s="25"/>
      <c r="M48" s="25"/>
    </row>
    <row r="49" spans="1:13" ht="12.75">
      <c r="A49" t="s">
        <v>31</v>
      </c>
      <c r="B49">
        <v>2731</v>
      </c>
      <c r="C49" t="s">
        <v>74</v>
      </c>
      <c r="D49" s="5">
        <v>0.13</v>
      </c>
      <c r="E49" t="s">
        <v>17</v>
      </c>
      <c r="F49" s="11">
        <f>B49*D49</f>
        <v>355.03000000000003</v>
      </c>
      <c r="J49" s="20">
        <v>15</v>
      </c>
      <c r="K49" s="20"/>
      <c r="L49" s="25"/>
      <c r="M49" s="25"/>
    </row>
    <row r="50" spans="1:13" ht="12.75">
      <c r="A50" t="s">
        <v>32</v>
      </c>
      <c r="F50" s="5"/>
      <c r="J50" s="20"/>
      <c r="K50" s="20"/>
      <c r="L50" s="31" t="s">
        <v>70</v>
      </c>
      <c r="M50" s="28">
        <f>SUM(M35:M49)</f>
        <v>2857.16</v>
      </c>
    </row>
    <row r="51" spans="1:6" ht="12.75">
      <c r="A51" s="7" t="s">
        <v>79</v>
      </c>
      <c r="F51" s="5"/>
    </row>
    <row r="52" spans="2:6" ht="12.75">
      <c r="B52">
        <v>2731</v>
      </c>
      <c r="C52" t="s">
        <v>16</v>
      </c>
      <c r="D52" s="11">
        <v>0.61</v>
      </c>
      <c r="E52" t="s">
        <v>17</v>
      </c>
      <c r="F52" s="5">
        <f>B52*D52</f>
        <v>1665.9099999999999</v>
      </c>
    </row>
    <row r="53" spans="1:6" ht="12.75">
      <c r="A53" s="4" t="s">
        <v>33</v>
      </c>
      <c r="B53" s="1"/>
      <c r="F53" s="32">
        <f>F49+F52</f>
        <v>2020.9399999999998</v>
      </c>
    </row>
    <row r="54" ht="12.75">
      <c r="A54" s="4" t="s">
        <v>34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2731</v>
      </c>
      <c r="C56" t="s">
        <v>16</v>
      </c>
      <c r="D56" s="11">
        <v>1.29</v>
      </c>
      <c r="E56" t="s">
        <v>17</v>
      </c>
      <c r="F56" s="5">
        <f>B56*D56</f>
        <v>3522.9900000000002</v>
      </c>
    </row>
    <row r="57" spans="1:6" ht="12.75">
      <c r="A57" s="4" t="s">
        <v>35</v>
      </c>
      <c r="B57" s="1"/>
      <c r="F57" s="8">
        <f>SUM(F56)</f>
        <v>3522.9900000000002</v>
      </c>
    </row>
    <row r="58" spans="1:6" ht="12.75">
      <c r="A58" s="1" t="s">
        <v>36</v>
      </c>
      <c r="B58" s="1"/>
      <c r="F58" s="8">
        <f>F28+F36+F47+F53+F57</f>
        <v>27190.798509735818</v>
      </c>
    </row>
    <row r="59" spans="1:6" ht="12.75">
      <c r="A59" s="1" t="s">
        <v>38</v>
      </c>
      <c r="B59" s="37">
        <v>0.008</v>
      </c>
      <c r="C59" s="1"/>
      <c r="D59" s="1"/>
      <c r="E59" s="1"/>
      <c r="F59" s="32">
        <f>F58*0.8%</f>
        <v>217.52638807788654</v>
      </c>
    </row>
    <row r="60" spans="1:6" ht="15">
      <c r="A60" s="12" t="s">
        <v>39</v>
      </c>
      <c r="B60" s="12"/>
      <c r="C60" s="12"/>
      <c r="D60" s="12"/>
      <c r="E60" s="12"/>
      <c r="F60" s="35">
        <f>F58+F59</f>
        <v>27408.324897813705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3" t="s">
        <v>94</v>
      </c>
    </row>
    <row r="62" spans="1:6" ht="12.75">
      <c r="A62" s="13"/>
      <c r="B62" s="40">
        <v>41122</v>
      </c>
      <c r="C62" s="41">
        <v>-65431</v>
      </c>
      <c r="D62" s="42">
        <f>F20</f>
        <v>28788.75</v>
      </c>
      <c r="E62" s="42">
        <f>F60</f>
        <v>27408.324897813705</v>
      </c>
      <c r="F62" s="44">
        <f>C62+D62-E62</f>
        <v>-64050.574897813705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2011-12-28T11:51:58Z</cp:lastPrinted>
  <dcterms:created xsi:type="dcterms:W3CDTF">2008-08-18T07:30:19Z</dcterms:created>
  <dcterms:modified xsi:type="dcterms:W3CDTF">2012-10-23T13:30:30Z</dcterms:modified>
  <cp:category/>
  <cp:version/>
  <cp:contentType/>
  <cp:contentStatus/>
</cp:coreProperties>
</file>