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<sst xmlns="http://schemas.openxmlformats.org/spreadsheetml/2006/main" count="128" uniqueCount="101">
  <si>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</si>
  <si>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</si>
  <si>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</si>
  <si>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</si>
  <si>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</si>
  <si>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</si>
  <si>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</si>
  <si>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</si>
  <si>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</si>
  <si>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</si>
  <si>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</si>
  <si>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</si>
  <si>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</si>
  <si>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</si>
  <si>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</si>
  <si>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</si>
  <si>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</si>
  <si>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</si>
  <si>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</si>
  <si>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</si>
  <si>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</si>
  <si>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</si>
  <si>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</si>
  <si>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</si>
  <si>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</si>
  <si>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</si>
  <si>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</si>
  <si>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</si>
  <si>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</si>
  <si>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</si>
  <si>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</si>
  <si>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</si>
  <si>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</si>
  <si>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</si>
  <si>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</si>
  <si>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</si>
  <si>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</si>
  <si>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</si>
  <si>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</si>
  <si>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</si>
  <si>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</si>
  <si>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</si>
  <si>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</si>
  <si>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</si>
  <si>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</si>
  <si>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</si>
  <si>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</si>
  <si>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</si>
  <si>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</si>
  <si>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</si>
  <si>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</si>
  <si>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</si>
  <si>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</si>
  <si>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</si>
  <si>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</si>
  <si>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</si>
  <si>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</si>
  <si>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</si>
  <si>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</si>
  <si>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</si>
  <si>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</si>
  <si>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</si>
  <si>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</si>
  <si>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</si>
  <si>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</si>
  <si>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</si>
  <si>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</si>
  <si>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</si>
  <si>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</si>
  <si>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</si>
  <si>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</si>
  <si>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</si>
  <si>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</si>
  <si>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</si>
  <si>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2</t>
  </si>
  <si>
    <t xml:space="preserve">   Учет затрат по текущему ремонту по ул. Забайкальская 2</t>
  </si>
  <si>
    <t>3. Расходы по содержанию лифтов</t>
  </si>
  <si>
    <t>1 лифт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</si>
  <si>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</si>
  <si>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</si>
  <si>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</si>
  <si>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</si>
  <si>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</si>
  <si>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</si>
  <si>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</si>
  <si>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0,5 ставки</t>
  </si>
  <si>
    <t>0,7 ставки</t>
  </si>
  <si>
    <t xml:space="preserve">         за</t>
  </si>
  <si>
    <t>1.2 Аренда (Спарк, ИП Разоренова, Медиа-Маркет,эр-телеком,интер-тел)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</si>
  <si>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</si>
  <si>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</si>
  <si>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</si>
  <si>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</si>
  <si>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</si>
  <si>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 xml:space="preserve">                  (прочистка по акту)</t>
  </si>
  <si>
    <t>Горгаз (техобслуживание и ремонт)</t>
  </si>
  <si>
    <t>Прочистка канализации</t>
  </si>
  <si>
    <t>ост.на 01.11.</t>
  </si>
  <si>
    <t>октябрь</t>
  </si>
  <si>
    <t xml:space="preserve">                    за октябрь   2012 г.</t>
  </si>
  <si>
    <t>3.  Премия за месячник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</si>
</sst>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2" fontId="5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31">
      <selection activeCell="K38" sqref="K3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72</v>
      </c>
      <c r="C2" s="1"/>
      <c r="D2" s="1" t="s">
        <v>74</v>
      </c>
      <c r="K2" t="s">
        <v>99</v>
      </c>
    </row>
    <row r="3" spans="2:13" ht="12.75">
      <c r="B3" s="1" t="s">
        <v>87</v>
      </c>
      <c r="C3" s="8" t="s">
        <v>98</v>
      </c>
      <c r="D3" s="1" t="s">
        <v>89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3158.1</v>
      </c>
      <c r="F7" t="s">
        <v>73</v>
      </c>
      <c r="J7" s="15"/>
      <c r="K7" s="15" t="s">
        <v>50</v>
      </c>
      <c r="L7" s="21">
        <v>7</v>
      </c>
      <c r="M7" s="33">
        <f>L7*89.21*1.202</f>
        <v>750.6129399999999</v>
      </c>
    </row>
    <row r="8" spans="1:13" ht="12.75">
      <c r="A8" t="s">
        <v>3</v>
      </c>
      <c r="E8">
        <v>510</v>
      </c>
      <c r="F8" t="s">
        <v>73</v>
      </c>
      <c r="J8" s="16"/>
      <c r="K8" s="16" t="s">
        <v>51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>
        <f t="shared" si="0"/>
        <v>0</v>
      </c>
    </row>
    <row r="10" spans="1:13" ht="12.75">
      <c r="A10" t="s">
        <v>5</v>
      </c>
      <c r="E10">
        <v>545</v>
      </c>
      <c r="F10" t="s">
        <v>73</v>
      </c>
      <c r="J10" s="16"/>
      <c r="K10" s="18" t="s">
        <v>55</v>
      </c>
      <c r="L10" s="23">
        <v>0</v>
      </c>
      <c r="M10" s="33">
        <f t="shared" si="0"/>
        <v>0</v>
      </c>
    </row>
    <row r="11" spans="1:13" ht="12.75">
      <c r="A11" t="s">
        <v>6</v>
      </c>
      <c r="E11">
        <v>2010</v>
      </c>
      <c r="F11" t="s">
        <v>73</v>
      </c>
      <c r="J11" s="14">
        <v>3</v>
      </c>
      <c r="K11" s="17" t="s">
        <v>53</v>
      </c>
      <c r="L11" s="22"/>
      <c r="M11" s="33">
        <f t="shared" si="0"/>
        <v>0</v>
      </c>
    </row>
    <row r="12" spans="1:13" ht="12.75">
      <c r="A12" t="s">
        <v>7</v>
      </c>
      <c r="E12">
        <v>563</v>
      </c>
      <c r="F12" t="s">
        <v>73</v>
      </c>
      <c r="J12" s="16"/>
      <c r="K12" s="18" t="s">
        <v>54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56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>
        <f t="shared" si="0"/>
        <v>0</v>
      </c>
    </row>
    <row r="15" spans="10:13" ht="12.75">
      <c r="J15" s="15" t="s">
        <v>58</v>
      </c>
      <c r="K15" s="26" t="s">
        <v>59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45488.31</v>
      </c>
      <c r="J16" s="15" t="s">
        <v>60</v>
      </c>
      <c r="K16" s="26" t="s">
        <v>61</v>
      </c>
      <c r="L16" s="21">
        <v>4</v>
      </c>
      <c r="M16" s="33">
        <f t="shared" si="0"/>
        <v>428.92168</v>
      </c>
    </row>
    <row r="17" spans="1:13" ht="12.75">
      <c r="A17" t="s">
        <v>10</v>
      </c>
      <c r="F17" s="5">
        <v>45698.6</v>
      </c>
      <c r="J17" s="16" t="s">
        <v>62</v>
      </c>
      <c r="K17" s="18" t="s">
        <v>63</v>
      </c>
      <c r="L17" s="23">
        <v>5.96</v>
      </c>
      <c r="M17" s="33">
        <f t="shared" si="0"/>
        <v>639.0933031999999</v>
      </c>
    </row>
    <row r="18" spans="2:13" ht="12.75">
      <c r="B18" t="s">
        <v>11</v>
      </c>
      <c r="F18" s="9">
        <f>F17/F16</f>
        <v>1.0046229459832647</v>
      </c>
      <c r="J18" s="20"/>
      <c r="K18" s="27" t="s">
        <v>64</v>
      </c>
      <c r="L18" s="28">
        <f>SUM(L7:L17)</f>
        <v>16.96</v>
      </c>
      <c r="M18" s="34">
        <f>SUM(M7:M17)</f>
        <v>1818.6279231999997</v>
      </c>
    </row>
    <row r="19" spans="1:11" ht="12.75">
      <c r="A19" s="7" t="s">
        <v>88</v>
      </c>
      <c r="B19" s="7"/>
      <c r="C19" s="7"/>
      <c r="D19" s="7"/>
      <c r="E19" s="7"/>
      <c r="F19" s="11">
        <v>1774.92</v>
      </c>
      <c r="K19" s="1" t="s">
        <v>65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47473.52</v>
      </c>
      <c r="J20" s="22" t="s">
        <v>41</v>
      </c>
      <c r="K20" s="14"/>
      <c r="L20" s="22" t="s">
        <v>44</v>
      </c>
      <c r="M20" s="22" t="s">
        <v>47</v>
      </c>
    </row>
    <row r="21" spans="2:13" ht="12.75">
      <c r="B21" s="1" t="s">
        <v>13</v>
      </c>
      <c r="C21" s="1"/>
      <c r="J21" s="23" t="s">
        <v>42</v>
      </c>
      <c r="K21" s="23" t="s">
        <v>43</v>
      </c>
      <c r="L21" s="23" t="s">
        <v>66</v>
      </c>
      <c r="M21" s="23" t="s">
        <v>48</v>
      </c>
    </row>
    <row r="22" spans="10:13" ht="12.75">
      <c r="J22" s="20">
        <v>1</v>
      </c>
      <c r="K22" s="20" t="s">
        <v>96</v>
      </c>
      <c r="L22" s="25">
        <v>4.83</v>
      </c>
      <c r="M22" s="33">
        <f>L22*89.21*1.202*1.15</f>
        <v>595.6113678899999</v>
      </c>
    </row>
    <row r="23" spans="1:13" ht="12.75">
      <c r="A23" s="4" t="s">
        <v>14</v>
      </c>
      <c r="B23" s="4"/>
      <c r="C23" s="4"/>
      <c r="D23" s="4"/>
      <c r="E23" s="4"/>
      <c r="F23" s="4"/>
      <c r="J23" s="20">
        <v>2</v>
      </c>
      <c r="K23" s="20"/>
      <c r="L23" s="25"/>
      <c r="M23" s="33">
        <f aca="true" t="shared" si="1" ref="M23:M33">L23*89.21*1.202*1.15</f>
        <v>0</v>
      </c>
    </row>
    <row r="24" spans="1:13" ht="12.75">
      <c r="A24" t="s">
        <v>15</v>
      </c>
      <c r="D24" t="s">
        <v>85</v>
      </c>
      <c r="F24" s="11">
        <v>2890.81</v>
      </c>
      <c r="J24" s="20">
        <v>3</v>
      </c>
      <c r="K24" s="20"/>
      <c r="L24" s="25"/>
      <c r="M24" s="33">
        <f t="shared" si="1"/>
        <v>0</v>
      </c>
    </row>
    <row r="25" spans="1:13" ht="12.75">
      <c r="A25" s="6" t="s">
        <v>18</v>
      </c>
      <c r="D25" t="s">
        <v>86</v>
      </c>
      <c r="F25" s="5">
        <v>3348.77</v>
      </c>
      <c r="J25" s="20">
        <v>4</v>
      </c>
      <c r="K25" s="20"/>
      <c r="L25" s="25"/>
      <c r="M25" s="33">
        <f t="shared" si="1"/>
        <v>0</v>
      </c>
    </row>
    <row r="26" spans="1:13" ht="12.75">
      <c r="A26" s="6" t="s">
        <v>100</v>
      </c>
      <c r="F26" s="5">
        <v>240.4</v>
      </c>
      <c r="J26" s="20">
        <v>5</v>
      </c>
      <c r="K26" s="20"/>
      <c r="L26" s="25"/>
      <c r="M26" s="33">
        <f t="shared" si="1"/>
        <v>0</v>
      </c>
    </row>
    <row r="27" spans="1:13" ht="12.75">
      <c r="A27" s="4" t="s">
        <v>38</v>
      </c>
      <c r="F27" s="32">
        <f>F24+F25+F26</f>
        <v>6479.98</v>
      </c>
      <c r="J27" s="20">
        <v>6</v>
      </c>
      <c r="K27" s="20"/>
      <c r="L27" s="25"/>
      <c r="M27" s="33">
        <f t="shared" si="1"/>
        <v>0</v>
      </c>
    </row>
    <row r="28" spans="1:13" ht="12.75">
      <c r="A28" s="4" t="s">
        <v>19</v>
      </c>
      <c r="J28" s="20">
        <v>7</v>
      </c>
      <c r="K28" s="20"/>
      <c r="L28" s="25"/>
      <c r="M28" s="33">
        <f t="shared" si="1"/>
        <v>0</v>
      </c>
    </row>
    <row r="29" spans="1:13" ht="12.75">
      <c r="A29" t="s">
        <v>90</v>
      </c>
      <c r="D29" s="5">
        <v>1.31</v>
      </c>
      <c r="E29" t="s">
        <v>17</v>
      </c>
      <c r="F29" s="11">
        <f>E7*D29</f>
        <v>4137.111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91</v>
      </c>
      <c r="J30" s="20">
        <v>9</v>
      </c>
      <c r="K30" s="20"/>
      <c r="L30" s="25"/>
      <c r="M30" s="33">
        <f t="shared" si="1"/>
        <v>0</v>
      </c>
    </row>
    <row r="31" spans="2:13" ht="12.75">
      <c r="B31" s="43">
        <f>F31/D31</f>
        <v>1734.9999999999998</v>
      </c>
      <c r="C31" t="s">
        <v>20</v>
      </c>
      <c r="D31" s="5">
        <v>2.89</v>
      </c>
      <c r="E31" t="s">
        <v>17</v>
      </c>
      <c r="F31" s="5">
        <v>5014.15</v>
      </c>
      <c r="J31" s="20">
        <v>10</v>
      </c>
      <c r="K31" s="20"/>
      <c r="L31" s="25"/>
      <c r="M31" s="33">
        <f t="shared" si="1"/>
        <v>0</v>
      </c>
    </row>
    <row r="32" spans="1:13" ht="12.75">
      <c r="A32" t="s">
        <v>92</v>
      </c>
      <c r="B32">
        <v>510</v>
      </c>
      <c r="C32" t="s">
        <v>16</v>
      </c>
      <c r="D32" s="5">
        <v>0</v>
      </c>
      <c r="E32" t="s">
        <v>17</v>
      </c>
      <c r="F32" s="5">
        <f>B32*D32</f>
        <v>0</v>
      </c>
      <c r="J32" s="20">
        <v>11</v>
      </c>
      <c r="K32" s="20"/>
      <c r="L32" s="25"/>
      <c r="M32" s="33">
        <f t="shared" si="1"/>
        <v>0</v>
      </c>
    </row>
    <row r="33" spans="1:13" ht="12.75">
      <c r="A33" t="s">
        <v>93</v>
      </c>
      <c r="D33" s="5">
        <v>0</v>
      </c>
      <c r="E33" t="s">
        <v>17</v>
      </c>
      <c r="F33" s="11">
        <f>B33*D33</f>
        <v>0</v>
      </c>
      <c r="J33" s="20">
        <v>12</v>
      </c>
      <c r="K33" s="20"/>
      <c r="L33" s="25"/>
      <c r="M33" s="33">
        <f t="shared" si="1"/>
        <v>0</v>
      </c>
    </row>
    <row r="34" spans="2:13" ht="12.75">
      <c r="B34" t="s">
        <v>94</v>
      </c>
      <c r="D34" s="5"/>
      <c r="F34" s="11">
        <v>0</v>
      </c>
      <c r="J34" s="20"/>
      <c r="K34" s="30" t="s">
        <v>64</v>
      </c>
      <c r="L34" s="28">
        <f>SUM(L22:L33)</f>
        <v>4.83</v>
      </c>
      <c r="M34" s="34">
        <f>SUM(M22:M33)</f>
        <v>595.6113678899999</v>
      </c>
    </row>
    <row r="35" spans="1:11" ht="12.75">
      <c r="A35" s="4" t="s">
        <v>21</v>
      </c>
      <c r="B35" s="10"/>
      <c r="C35" s="10"/>
      <c r="F35" s="32">
        <f>SUM(F29:F34)</f>
        <v>9151.260999999999</v>
      </c>
      <c r="K35" s="1" t="s">
        <v>68</v>
      </c>
    </row>
    <row r="36" spans="1:13" ht="12.75">
      <c r="A36" s="4" t="s">
        <v>76</v>
      </c>
      <c r="J36" s="22" t="s">
        <v>41</v>
      </c>
      <c r="K36" s="22"/>
      <c r="L36" s="22" t="s">
        <v>69</v>
      </c>
      <c r="M36" s="22" t="s">
        <v>47</v>
      </c>
    </row>
    <row r="37" spans="1:13" ht="12.75">
      <c r="A37" t="s">
        <v>77</v>
      </c>
      <c r="B37" s="10">
        <v>1</v>
      </c>
      <c r="D37" s="5">
        <v>5483</v>
      </c>
      <c r="F37" s="5">
        <f>B37*D37</f>
        <v>5483</v>
      </c>
      <c r="J37" s="23" t="s">
        <v>42</v>
      </c>
      <c r="K37" s="23" t="s">
        <v>43</v>
      </c>
      <c r="L37" s="23"/>
      <c r="M37" s="23" t="s">
        <v>70</v>
      </c>
    </row>
    <row r="38" spans="1:13" ht="12.75">
      <c r="A38" s="1" t="s">
        <v>78</v>
      </c>
      <c r="F38" s="8">
        <f>SUM(F37)</f>
        <v>5483</v>
      </c>
      <c r="J38" s="20">
        <v>1</v>
      </c>
      <c r="K38" s="20"/>
      <c r="L38" s="25"/>
      <c r="M38" s="25"/>
    </row>
    <row r="39" spans="1:13" ht="12.75">
      <c r="A39" s="4" t="s">
        <v>22</v>
      </c>
      <c r="B39" s="4"/>
      <c r="J39" s="20">
        <v>2</v>
      </c>
      <c r="K39" s="20"/>
      <c r="L39" s="25"/>
      <c r="M39" s="25"/>
    </row>
    <row r="40" spans="1:13" ht="12.75">
      <c r="A40" t="s">
        <v>23</v>
      </c>
      <c r="C40">
        <v>156985</v>
      </c>
      <c r="D40">
        <v>219171.6</v>
      </c>
      <c r="E40">
        <v>3158.1</v>
      </c>
      <c r="F40" s="35">
        <f>C40/D40*E40</f>
        <v>2262.037273533615</v>
      </c>
      <c r="J40" s="20">
        <v>3</v>
      </c>
      <c r="K40" s="20"/>
      <c r="L40" s="25"/>
      <c r="M40" s="25"/>
    </row>
    <row r="41" spans="1:13" ht="12.75">
      <c r="A41" t="s">
        <v>24</v>
      </c>
      <c r="C41">
        <v>126260</v>
      </c>
      <c r="D41">
        <v>219171.6</v>
      </c>
      <c r="E41">
        <v>3158.1</v>
      </c>
      <c r="F41" s="35">
        <f>C41/D41*E41</f>
        <v>1819.3128398022372</v>
      </c>
      <c r="J41" s="20">
        <v>4</v>
      </c>
      <c r="K41" s="20"/>
      <c r="L41" s="25"/>
      <c r="M41" s="25"/>
    </row>
    <row r="42" spans="1:13" ht="12.75">
      <c r="A42" t="s">
        <v>25</v>
      </c>
      <c r="F42" s="11">
        <f>M34</f>
        <v>595.6113678899999</v>
      </c>
      <c r="J42" s="20">
        <v>5</v>
      </c>
      <c r="K42" s="20"/>
      <c r="L42" s="25"/>
      <c r="M42" s="25"/>
    </row>
    <row r="43" spans="1:13" ht="12.75">
      <c r="A43" t="s">
        <v>84</v>
      </c>
      <c r="F43" s="5"/>
      <c r="J43" s="20">
        <v>6</v>
      </c>
      <c r="K43" s="20"/>
      <c r="L43" s="25"/>
      <c r="M43" s="25"/>
    </row>
    <row r="44" spans="2:13" ht="12.75">
      <c r="B44">
        <v>3158.1</v>
      </c>
      <c r="C44" t="s">
        <v>16</v>
      </c>
      <c r="D44" s="5"/>
      <c r="F44" s="11">
        <v>721.2</v>
      </c>
      <c r="J44" s="20">
        <v>7</v>
      </c>
      <c r="K44" s="20"/>
      <c r="L44" s="25"/>
      <c r="M44" s="25"/>
    </row>
    <row r="45" spans="1:13" ht="12.75">
      <c r="A45" t="s">
        <v>26</v>
      </c>
      <c r="F45" s="11">
        <f>M58</f>
        <v>0</v>
      </c>
      <c r="J45" s="20">
        <v>8</v>
      </c>
      <c r="K45" s="20"/>
      <c r="L45" s="25"/>
      <c r="M45" s="25"/>
    </row>
    <row r="46" spans="1:13" ht="12.75">
      <c r="A46" t="s">
        <v>27</v>
      </c>
      <c r="F46" s="5"/>
      <c r="J46" s="20">
        <v>9</v>
      </c>
      <c r="K46" s="20"/>
      <c r="L46" s="25"/>
      <c r="M46" s="25"/>
    </row>
    <row r="47" spans="1:13" ht="12.75">
      <c r="A47" t="s">
        <v>28</v>
      </c>
      <c r="F47" s="5"/>
      <c r="J47" s="20">
        <v>10</v>
      </c>
      <c r="K47" s="20"/>
      <c r="L47" s="25"/>
      <c r="M47" s="25"/>
    </row>
    <row r="48" spans="2:13" ht="12.75">
      <c r="B48">
        <v>3158.1</v>
      </c>
      <c r="C48" t="s">
        <v>16</v>
      </c>
      <c r="D48" s="11">
        <v>0.28</v>
      </c>
      <c r="E48" t="s">
        <v>17</v>
      </c>
      <c r="F48" s="11">
        <f>B48*D48</f>
        <v>884.268</v>
      </c>
      <c r="J48" s="20">
        <v>11</v>
      </c>
      <c r="K48" s="20"/>
      <c r="L48" s="25"/>
      <c r="M48" s="25"/>
    </row>
    <row r="49" spans="1:13" ht="12.75">
      <c r="A49" t="s">
        <v>95</v>
      </c>
      <c r="D49" s="11"/>
      <c r="F49" s="11">
        <v>0</v>
      </c>
      <c r="J49" s="20">
        <v>12</v>
      </c>
      <c r="K49" s="20"/>
      <c r="L49" s="25"/>
      <c r="M49" s="25"/>
    </row>
    <row r="50" spans="1:13" ht="12.75">
      <c r="A50" s="4" t="s">
        <v>29</v>
      </c>
      <c r="B50" s="10"/>
      <c r="C50" s="10"/>
      <c r="F50" s="32">
        <f>SUM(F40:F49)</f>
        <v>6282.429481225852</v>
      </c>
      <c r="J50" s="20">
        <v>13</v>
      </c>
      <c r="K50" s="20"/>
      <c r="L50" s="25"/>
      <c r="M50" s="25"/>
    </row>
    <row r="51" spans="1:13" ht="12.75">
      <c r="A51" s="4" t="s">
        <v>30</v>
      </c>
      <c r="J51" s="20">
        <v>14</v>
      </c>
      <c r="K51" s="20"/>
      <c r="L51" s="25"/>
      <c r="M51" s="25"/>
    </row>
    <row r="52" spans="1:13" ht="12.75">
      <c r="A52" t="s">
        <v>31</v>
      </c>
      <c r="B52">
        <v>3158.1</v>
      </c>
      <c r="C52" t="s">
        <v>73</v>
      </c>
      <c r="D52" s="5">
        <v>0.14</v>
      </c>
      <c r="E52" t="s">
        <v>17</v>
      </c>
      <c r="F52" s="11">
        <f>B52*D52</f>
        <v>442.134</v>
      </c>
      <c r="J52" s="20">
        <v>15</v>
      </c>
      <c r="K52" s="20"/>
      <c r="L52" s="25"/>
      <c r="M52" s="25"/>
    </row>
    <row r="53" spans="1:13" ht="12.75">
      <c r="A53" t="s">
        <v>32</v>
      </c>
      <c r="J53" s="20">
        <v>16</v>
      </c>
      <c r="K53" s="20"/>
      <c r="L53" s="25"/>
      <c r="M53" s="25"/>
    </row>
    <row r="54" spans="1:13" ht="12.75">
      <c r="A54" s="7" t="s">
        <v>83</v>
      </c>
      <c r="J54" s="20">
        <v>17</v>
      </c>
      <c r="K54" s="20"/>
      <c r="L54" s="25"/>
      <c r="M54" s="25"/>
    </row>
    <row r="55" spans="2:13" ht="12.75">
      <c r="B55">
        <v>3158.1</v>
      </c>
      <c r="C55" t="s">
        <v>16</v>
      </c>
      <c r="D55" s="11">
        <v>0.67</v>
      </c>
      <c r="E55" t="s">
        <v>17</v>
      </c>
      <c r="F55" s="11">
        <f>B55*D55</f>
        <v>2115.927</v>
      </c>
      <c r="J55" s="20">
        <v>18</v>
      </c>
      <c r="K55" s="20"/>
      <c r="L55" s="25"/>
      <c r="M55" s="25"/>
    </row>
    <row r="56" spans="1:13" ht="12.75">
      <c r="A56" s="4" t="s">
        <v>33</v>
      </c>
      <c r="F56" s="32">
        <f>F52+F55</f>
        <v>2558.061</v>
      </c>
      <c r="J56" s="20">
        <v>19</v>
      </c>
      <c r="K56" s="20"/>
      <c r="L56" s="25"/>
      <c r="M56" s="25"/>
    </row>
    <row r="57" spans="1:13" ht="12.75">
      <c r="A57" s="4" t="s">
        <v>34</v>
      </c>
      <c r="J57" s="20">
        <v>20</v>
      </c>
      <c r="K57" s="20"/>
      <c r="L57" s="25"/>
      <c r="M57" s="25"/>
    </row>
    <row r="58" spans="1:13" ht="12.75">
      <c r="A58" s="7" t="s">
        <v>35</v>
      </c>
      <c r="B58" s="7"/>
      <c r="C58" s="7"/>
      <c r="D58" s="7"/>
      <c r="E58" s="7"/>
      <c r="F58" s="7"/>
      <c r="J58" s="20"/>
      <c r="K58" s="20"/>
      <c r="L58" s="31" t="s">
        <v>71</v>
      </c>
      <c r="M58" s="34">
        <f>SUM(M38:M57)</f>
        <v>0</v>
      </c>
    </row>
    <row r="59" spans="2:6" ht="12.75">
      <c r="B59">
        <v>3158.1</v>
      </c>
      <c r="C59" t="s">
        <v>16</v>
      </c>
      <c r="D59" s="11">
        <v>1.62</v>
      </c>
      <c r="E59" t="s">
        <v>17</v>
      </c>
      <c r="F59" s="11">
        <f>B59*D59</f>
        <v>5116.122</v>
      </c>
    </row>
    <row r="60" spans="1:6" ht="12.75">
      <c r="A60" s="4" t="s">
        <v>36</v>
      </c>
      <c r="F60" s="32">
        <f>SUM(F59)</f>
        <v>5116.122</v>
      </c>
    </row>
    <row r="61" spans="1:6" ht="12.75">
      <c r="A61" s="1" t="s">
        <v>37</v>
      </c>
      <c r="B61" s="1"/>
      <c r="F61" s="32">
        <f>F27+F35+F38+F50+F56+F60</f>
        <v>35070.85348122585</v>
      </c>
    </row>
    <row r="62" spans="1:6" ht="12.75">
      <c r="A62" s="1" t="s">
        <v>39</v>
      </c>
      <c r="B62" s="36">
        <v>0.008</v>
      </c>
      <c r="C62" s="1"/>
      <c r="D62" s="1"/>
      <c r="E62" s="1"/>
      <c r="F62" s="32">
        <f>F61*0.8%</f>
        <v>280.5668278498068</v>
      </c>
    </row>
    <row r="63" spans="1:6" ht="15">
      <c r="A63" s="12" t="s">
        <v>40</v>
      </c>
      <c r="B63" s="12"/>
      <c r="C63" s="12"/>
      <c r="D63" s="12"/>
      <c r="E63" s="12"/>
      <c r="F63" s="42">
        <f>F61+F62</f>
        <v>35351.42030907566</v>
      </c>
    </row>
    <row r="64" spans="2:6" ht="12.75">
      <c r="B64" s="37" t="s">
        <v>79</v>
      </c>
      <c r="C64" s="38" t="s">
        <v>80</v>
      </c>
      <c r="D64" s="22" t="s">
        <v>81</v>
      </c>
      <c r="E64" s="22" t="s">
        <v>82</v>
      </c>
      <c r="F64" s="41" t="s">
        <v>97</v>
      </c>
    </row>
    <row r="65" spans="1:8" ht="12.75">
      <c r="A65" s="13"/>
      <c r="B65" s="39">
        <v>41183</v>
      </c>
      <c r="C65" s="40">
        <v>721</v>
      </c>
      <c r="D65" s="44">
        <f>F20</f>
        <v>47473.52</v>
      </c>
      <c r="E65" s="44">
        <f>F63</f>
        <v>35351.42030907566</v>
      </c>
      <c r="F65" s="45">
        <f>C65+D65-E65</f>
        <v>12843.09969092434</v>
      </c>
      <c r="G65" s="7"/>
      <c r="H65" s="7"/>
    </row>
    <row r="80" ht="12.75"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2011-12-16T11:15:15Z</cp:lastPrinted>
  <dcterms:created xsi:type="dcterms:W3CDTF">2008-08-18T07:30:19Z</dcterms:created>
  <dcterms:modified xsi:type="dcterms:W3CDTF">2012-12-19T10:42:51Z</dcterms:modified>
  <cp:category/>
  <cp:version/>
  <cp:contentType/>
  <cp:contentStatus/>
</cp:coreProperties>
</file>