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<sst xmlns="http://schemas.openxmlformats.org/spreadsheetml/2006/main" count="140" uniqueCount="109">
  <si>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</si>
  <si>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</si>
  <si>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</si>
  <si>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</si>
  <si>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</si>
  <si>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</si>
  <si>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</si>
  <si>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</si>
  <si>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</si>
  <si>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</si>
  <si>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</si>
  <si>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</si>
  <si>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</si>
  <si>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</si>
  <si>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</si>
  <si>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</si>
  <si>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</si>
  <si>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</si>
  <si>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</si>
  <si>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</si>
  <si>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</si>
  <si>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</si>
  <si>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</si>
  <si>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</si>
  <si>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</si>
  <si>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</si>
  <si>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</si>
  <si>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</si>
  <si>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</si>
  <si>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</si>
  <si>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</si>
  <si>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</si>
  <si>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</si>
  <si>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</si>
  <si>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</si>
  <si>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</si>
  <si>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</si>
  <si>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</si>
  <si>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</si>
  <si>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</si>
  <si>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</si>
  <si>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</si>
  <si>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</si>
  <si>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</si>
  <si>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</si>
  <si>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</si>
  <si>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</si>
  <si>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</si>
  <si>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</si>
  <si>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</si>
  <si>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</si>
  <si>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</si>
  <si>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</si>
  <si>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</si>
  <si>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</si>
  <si>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</si>
  <si>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</si>
  <si>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</si>
  <si>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</si>
  <si>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</si>
  <si>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</si>
  <si>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</si>
  <si>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</si>
  <si>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</si>
  <si>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</si>
  <si>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</si>
  <si>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</si>
  <si>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</si>
  <si>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</si>
  <si>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</si>
  <si>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</si>
  <si>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</si>
  <si>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</si>
  <si>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</si>
  <si>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</si>
  <si>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</si>
  <si>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</si>
  <si>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</si>
  <si>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</si>
  <si>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</si>
  <si>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</si>
  <si>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</si>
  <si>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</si>
  <si>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</si>
  <si>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</si>
  <si>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Прочистка канализации</t>
  </si>
  <si>
    <t>1шт</t>
  </si>
  <si>
    <t>Лампа</t>
  </si>
  <si>
    <t>1.2 Аренда (Спарк)</t>
  </si>
  <si>
    <t>3.  Материалы</t>
  </si>
  <si>
    <t>ост.на 01.02.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</si>
  <si>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</si>
  <si>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</si>
  <si>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</si>
  <si>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</si>
  <si>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</si>
  <si>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</si>
  <si>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</si>
  <si>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Смена вентиля Д 15 (1шт)</t>
  </si>
  <si>
    <t>Смена сгона Д 15 (1шт)</t>
  </si>
  <si>
    <t>Вентиль Д 15</t>
  </si>
  <si>
    <t>Сгон 15</t>
  </si>
  <si>
    <t>К/гайка 15</t>
  </si>
  <si>
    <t>Муфта 15</t>
  </si>
  <si>
    <t>Ремонт подъезда №5</t>
  </si>
  <si>
    <t>Материал для ремонта п-да №5</t>
  </si>
  <si>
    <t>Прочистка вентканала</t>
  </si>
  <si>
    <t>Смена ламп (8шт)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</si>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</sst>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93</v>
      </c>
    </row>
    <row r="3" spans="2:13" ht="12.75">
      <c r="B3" s="1" t="s">
        <v>83</v>
      </c>
      <c r="C3" s="8" t="s">
        <v>91</v>
      </c>
      <c r="D3" s="1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3468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923.5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951.7</v>
      </c>
      <c r="F10" t="s">
        <v>72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4384.3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477</v>
      </c>
      <c r="F12" t="s">
        <v>72</v>
      </c>
      <c r="J12" s="16"/>
      <c r="K12" s="18" t="s">
        <v>53</v>
      </c>
      <c r="L12" s="23">
        <v>2</v>
      </c>
      <c r="M12" s="33">
        <f>L12*81.37*1.202</f>
        <v>195.61348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31607.2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27030.72</v>
      </c>
      <c r="J17" s="16" t="s">
        <v>61</v>
      </c>
      <c r="K17" s="18" t="s">
        <v>62</v>
      </c>
      <c r="L17" s="23">
        <v>4.43</v>
      </c>
      <c r="M17" s="33">
        <f>L17*81.37*1.202</f>
        <v>433.28385819999994</v>
      </c>
    </row>
    <row r="18" spans="2:13" ht="12.75">
      <c r="B18" t="s">
        <v>11</v>
      </c>
      <c r="F18" s="9">
        <f>F17/F16</f>
        <v>0.855207674200815</v>
      </c>
      <c r="J18" s="20"/>
      <c r="K18" s="27" t="s">
        <v>63</v>
      </c>
      <c r="L18" s="28">
        <f>SUM(L7:L17)</f>
        <v>20.43</v>
      </c>
      <c r="M18" s="34">
        <f>SUM(M7:M17)</f>
        <v>1998.1916982</v>
      </c>
    </row>
    <row r="19" spans="1:11" ht="12.75">
      <c r="A19" t="s">
        <v>88</v>
      </c>
      <c r="F19" s="5">
        <v>120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27150.72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2" t="s">
        <v>85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98</v>
      </c>
      <c r="L23" s="25">
        <v>0.81</v>
      </c>
      <c r="M23" s="33">
        <f aca="true" t="shared" si="0" ref="M23:M33">L23*81.37*1.202</f>
        <v>79.22345940000001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99</v>
      </c>
      <c r="L24" s="25">
        <v>0.28</v>
      </c>
      <c r="M24" s="33">
        <f t="shared" si="0"/>
        <v>27.385887200000003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104</v>
      </c>
      <c r="L25" s="25">
        <v>164.47</v>
      </c>
      <c r="M25" s="33">
        <f t="shared" si="0"/>
        <v>16086.274527799998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20" t="s">
        <v>106</v>
      </c>
      <c r="L26" s="25">
        <v>2.77</v>
      </c>
      <c r="M26" s="33">
        <f t="shared" si="0"/>
        <v>270.9246698</v>
      </c>
    </row>
    <row r="27" spans="1:13" ht="12.75">
      <c r="A27" s="6" t="s">
        <v>89</v>
      </c>
      <c r="F27" s="5">
        <v>0</v>
      </c>
      <c r="J27" s="20">
        <v>6</v>
      </c>
      <c r="K27" s="20" t="s">
        <v>107</v>
      </c>
      <c r="L27" s="25">
        <v>0.56</v>
      </c>
      <c r="M27" s="33">
        <f t="shared" si="0"/>
        <v>54.771774400000005</v>
      </c>
    </row>
    <row r="28" spans="1:13" ht="12.75">
      <c r="A28" s="4" t="s">
        <v>37</v>
      </c>
      <c r="F28" s="32">
        <f>F25+F26+F27</f>
        <v>7766.84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94</v>
      </c>
      <c r="C30" s="13"/>
      <c r="D30" s="47">
        <v>1.01</v>
      </c>
      <c r="E30" s="13" t="s">
        <v>17</v>
      </c>
      <c r="F30" s="11">
        <f>E7*D30</f>
        <v>3502.68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95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1209</v>
      </c>
      <c r="C32" t="s">
        <v>20</v>
      </c>
      <c r="D32" s="5">
        <v>2.73</v>
      </c>
      <c r="E32" t="s">
        <v>17</v>
      </c>
      <c r="F32" s="5">
        <v>3300.57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96</v>
      </c>
      <c r="B33">
        <v>923.5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97</v>
      </c>
      <c r="B34">
        <v>3468</v>
      </c>
      <c r="C34" t="s">
        <v>16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178.55</v>
      </c>
      <c r="M34" s="34">
        <f>SUM(M22:M33)</f>
        <v>17463.393427</v>
      </c>
    </row>
    <row r="35" spans="1:11" ht="12.75">
      <c r="A35" s="4" t="s">
        <v>21</v>
      </c>
      <c r="B35" s="10"/>
      <c r="C35" s="10"/>
      <c r="F35" s="32">
        <f>SUM(F30:F34)</f>
        <v>6803.25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141135</v>
      </c>
      <c r="D37">
        <v>219171.6</v>
      </c>
      <c r="E37">
        <v>3468</v>
      </c>
      <c r="F37" s="35">
        <f>C37/D37*E37</f>
        <v>2233.209868431859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126299</v>
      </c>
      <c r="D38">
        <v>219171.6</v>
      </c>
      <c r="E38">
        <v>3468</v>
      </c>
      <c r="F38" s="35">
        <f>C38/D38*E38</f>
        <v>1998.4566066041402</v>
      </c>
      <c r="J38" s="20">
        <v>1</v>
      </c>
      <c r="K38" s="20" t="s">
        <v>100</v>
      </c>
      <c r="L38" s="25" t="s">
        <v>86</v>
      </c>
      <c r="M38" s="25">
        <v>135</v>
      </c>
    </row>
    <row r="39" spans="1:13" ht="12.75">
      <c r="A39" t="s">
        <v>25</v>
      </c>
      <c r="F39" s="11">
        <f>M34</f>
        <v>17463.393427</v>
      </c>
      <c r="J39" s="20">
        <v>2</v>
      </c>
      <c r="K39" s="20" t="s">
        <v>101</v>
      </c>
      <c r="L39" s="25" t="s">
        <v>86</v>
      </c>
      <c r="M39" s="25">
        <v>14</v>
      </c>
    </row>
    <row r="40" spans="1:13" ht="12.75">
      <c r="A40" t="s">
        <v>79</v>
      </c>
      <c r="F40" s="5"/>
      <c r="J40" s="20">
        <v>3</v>
      </c>
      <c r="K40" s="20" t="s">
        <v>102</v>
      </c>
      <c r="L40" s="25" t="s">
        <v>86</v>
      </c>
      <c r="M40" s="25">
        <v>14</v>
      </c>
    </row>
    <row r="41" spans="2:13" ht="12.75">
      <c r="B41">
        <v>3468</v>
      </c>
      <c r="C41" t="s">
        <v>16</v>
      </c>
      <c r="D41" s="5"/>
      <c r="F41" s="5">
        <f>B41*D41</f>
        <v>0</v>
      </c>
      <c r="J41" s="20">
        <v>4</v>
      </c>
      <c r="K41" s="20" t="s">
        <v>103</v>
      </c>
      <c r="L41" s="25" t="s">
        <v>86</v>
      </c>
      <c r="M41" s="25">
        <v>18</v>
      </c>
    </row>
    <row r="42" spans="1:13" ht="12.75">
      <c r="A42" t="s">
        <v>26</v>
      </c>
      <c r="F42" s="11">
        <f>M52</f>
        <v>7825.5</v>
      </c>
      <c r="J42" s="20">
        <v>5</v>
      </c>
      <c r="K42" s="20" t="s">
        <v>105</v>
      </c>
      <c r="L42" s="25"/>
      <c r="M42" s="25">
        <v>7599.06</v>
      </c>
    </row>
    <row r="43" spans="1:13" ht="12.75">
      <c r="A43" t="s">
        <v>27</v>
      </c>
      <c r="F43" s="5"/>
      <c r="J43" s="20">
        <v>6</v>
      </c>
      <c r="K43" s="20" t="s">
        <v>87</v>
      </c>
      <c r="L43" s="25" t="s">
        <v>108</v>
      </c>
      <c r="M43" s="25">
        <v>45.44</v>
      </c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3468</v>
      </c>
      <c r="C45" t="s">
        <v>16</v>
      </c>
      <c r="D45" s="11">
        <v>0.23</v>
      </c>
      <c r="E45" t="s">
        <v>17</v>
      </c>
      <c r="F45" s="11">
        <f>B45*D45</f>
        <v>797.64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30318.199902035998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3468</v>
      </c>
      <c r="C48" t="s">
        <v>72</v>
      </c>
      <c r="D48" s="5">
        <v>0.17</v>
      </c>
      <c r="E48" t="s">
        <v>17</v>
      </c>
      <c r="F48" s="11">
        <f>B48*D48</f>
        <v>589.5600000000001</v>
      </c>
      <c r="J48" s="20">
        <v>11</v>
      </c>
      <c r="K48" s="20"/>
      <c r="L48" s="25"/>
      <c r="M48" s="25"/>
    </row>
    <row r="49" spans="1:13" ht="12.75">
      <c r="A49" t="s">
        <v>32</v>
      </c>
      <c r="J49" s="20">
        <v>12</v>
      </c>
      <c r="K49" s="20"/>
      <c r="L49" s="25"/>
      <c r="M49" s="25"/>
    </row>
    <row r="50" spans="1:13" ht="12.75">
      <c r="A50" s="7" t="s">
        <v>80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0.64</v>
      </c>
      <c r="E51" t="s">
        <v>17</v>
      </c>
      <c r="F51" s="11">
        <f>B51*D51</f>
        <v>2219.52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2809.08</v>
      </c>
      <c r="J52" s="20"/>
      <c r="K52" s="20"/>
      <c r="L52" s="31" t="s">
        <v>70</v>
      </c>
      <c r="M52" s="34">
        <f>SUM(M38:M49)</f>
        <v>7825.5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1.38</v>
      </c>
      <c r="E55" t="s">
        <v>17</v>
      </c>
      <c r="F55" s="11">
        <f>B55*D55</f>
        <v>4785.839999999999</v>
      </c>
    </row>
    <row r="56" spans="1:6" ht="12.75">
      <c r="A56" s="4" t="s">
        <v>35</v>
      </c>
      <c r="F56" s="8">
        <f>SUM(F55)</f>
        <v>4785.839999999999</v>
      </c>
    </row>
    <row r="57" spans="1:6" ht="12.75">
      <c r="A57" s="1" t="s">
        <v>36</v>
      </c>
      <c r="B57" s="1"/>
      <c r="F57" s="32">
        <f>F28+F35+F46+F52+F56</f>
        <v>52483.209902036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419.86567921628796</v>
      </c>
    </row>
    <row r="59" spans="1:6" ht="15">
      <c r="A59" s="12" t="s">
        <v>39</v>
      </c>
      <c r="B59" s="12"/>
      <c r="C59" s="12"/>
      <c r="D59" s="12"/>
      <c r="E59" s="12"/>
      <c r="F59" s="44">
        <f>F57+F58</f>
        <v>52903.075581252284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90</v>
      </c>
    </row>
    <row r="61" spans="1:6" ht="12.75">
      <c r="A61" s="13"/>
      <c r="B61" s="39">
        <v>40909</v>
      </c>
      <c r="C61" s="40">
        <v>23251</v>
      </c>
      <c r="D61" s="45">
        <f>F20</f>
        <v>27150.72</v>
      </c>
      <c r="E61" s="45">
        <f>F59</f>
        <v>52903.075581252284</v>
      </c>
      <c r="F61" s="46">
        <f>C61+D61-E61</f>
        <v>-2501.3555812522827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2011-12-23T16:34:20Z</cp:lastPrinted>
  <dcterms:created xsi:type="dcterms:W3CDTF">2008-08-18T07:30:19Z</dcterms:created>
  <dcterms:modified xsi:type="dcterms:W3CDTF">2012-03-31T15:05:11Z</dcterms:modified>
  <cp:category/>
  <cp:version/>
  <cp:contentType/>
  <cp:contentStatus/>
</cp:coreProperties>
</file>