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<sst xmlns="http://schemas.openxmlformats.org/spreadsheetml/2006/main" count="134" uniqueCount="108">
  <si>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</si>
  <si>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</si>
  <si>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</si>
  <si>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</si>
  <si>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</si>
  <si>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</si>
  <si>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</si>
  <si>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</si>
  <si>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</si>
  <si>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</si>
  <si>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</si>
  <si>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</si>
  <si>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</si>
  <si>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</si>
  <si>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</si>
  <si>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</si>
  <si>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</si>
  <si>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</si>
  <si>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</si>
  <si>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</si>
  <si>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</si>
  <si>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</si>
  <si>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</si>
  <si>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</si>
  <si>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</si>
  <si>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</si>
  <si>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</si>
  <si>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</si>
  <si>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</si>
  <si>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</si>
  <si>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</si>
  <si>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</si>
  <si>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</si>
  <si>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</si>
  <si>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</si>
  <si>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</si>
  <si>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</si>
  <si>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</si>
  <si>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</si>
  <si>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</si>
  <si>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</si>
  <si>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</si>
  <si>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</si>
  <si>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</si>
  <si>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</si>
  <si>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</si>
  <si>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</si>
  <si>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</si>
  <si>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</si>
  <si>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</si>
  <si>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</si>
  <si>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</si>
  <si>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</si>
  <si>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</si>
  <si>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</si>
  <si>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</si>
  <si>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</si>
  <si>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</si>
  <si>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</si>
  <si>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</si>
  <si>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</si>
  <si>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</si>
  <si>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</si>
  <si>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</si>
  <si>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</si>
  <si>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</si>
  <si>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</si>
  <si>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</si>
  <si>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</si>
  <si>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</si>
  <si>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</si>
  <si>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</si>
  <si>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</si>
  <si>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</si>
  <si>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</si>
  <si>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</si>
  <si>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</si>
  <si>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</si>
  <si>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</si>
  <si>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</si>
  <si>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</si>
  <si>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</si>
  <si>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</si>
  <si>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</si>
  <si>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>(з/пл. мастеров, ЕСН, услуги сбербанка)</t>
  </si>
  <si>
    <t xml:space="preserve"> 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</si>
  <si>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</si>
  <si>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</si>
  <si>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</si>
  <si>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</si>
  <si>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</si>
  <si>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</si>
  <si>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</si>
  <si>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</si>
  <si>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Страховка</t>
  </si>
  <si>
    <t>1.2 Аренда (Медиа-Маркет,интер-телеком,ростелеком)</t>
  </si>
  <si>
    <t xml:space="preserve">3.  </t>
  </si>
  <si>
    <t>Лампа</t>
  </si>
  <si>
    <t>ост.на 01.09.</t>
  </si>
  <si>
    <t>август</t>
  </si>
  <si>
    <t xml:space="preserve">                    за август  2012 г.</t>
  </si>
  <si>
    <t>Снятие заглушек, заполнение системы водой</t>
  </si>
  <si>
    <t>Ремонт ШВЫ (36мп) п-д5</t>
  </si>
  <si>
    <t>Мастика "Оксипласт"</t>
  </si>
  <si>
    <t>36кг</t>
  </si>
  <si>
    <t xml:space="preserve">Смена ламп (7шт) </t>
  </si>
  <si>
    <t>7шт</t>
  </si>
  <si>
    <t>Ремонт швов (450мп) работа по договору) смета прилаг.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</si>
</sst>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9">
      <selection activeCell="M26" sqref="M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100</v>
      </c>
    </row>
    <row r="3" spans="2:13" ht="12.75">
      <c r="B3" s="1" t="s">
        <v>85</v>
      </c>
      <c r="C3" s="8" t="s">
        <v>99</v>
      </c>
      <c r="D3" s="1" t="s">
        <v>87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89</v>
      </c>
      <c r="J7" s="15"/>
      <c r="K7" s="15" t="s">
        <v>44</v>
      </c>
      <c r="L7" s="21">
        <v>20</v>
      </c>
      <c r="M7" s="32">
        <f>L7*81.37*1.202</f>
        <v>1956.1348</v>
      </c>
    </row>
    <row r="8" spans="1:13" ht="12.75">
      <c r="A8" t="s">
        <v>4</v>
      </c>
      <c r="E8">
        <v>1194.8</v>
      </c>
      <c r="F8" t="s">
        <v>89</v>
      </c>
      <c r="J8" s="16"/>
      <c r="K8" s="16" t="s">
        <v>45</v>
      </c>
      <c r="L8" s="23">
        <v>0</v>
      </c>
      <c r="M8" s="32">
        <f>L8*81.37*1.202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/>
    </row>
    <row r="10" spans="1:13" ht="12.75">
      <c r="A10" t="s">
        <v>6</v>
      </c>
      <c r="E10">
        <v>1240</v>
      </c>
      <c r="F10" t="s">
        <v>89</v>
      </c>
      <c r="J10" s="16"/>
      <c r="K10" s="18" t="s">
        <v>49</v>
      </c>
      <c r="L10" s="23">
        <v>0</v>
      </c>
      <c r="M10" s="32">
        <f>L10*81.37*1.202</f>
        <v>0</v>
      </c>
    </row>
    <row r="11" spans="1:13" ht="12.75">
      <c r="A11" t="s">
        <v>7</v>
      </c>
      <c r="E11">
        <v>4500</v>
      </c>
      <c r="F11" t="s">
        <v>89</v>
      </c>
      <c r="J11" s="14">
        <v>3</v>
      </c>
      <c r="K11" s="17" t="s">
        <v>47</v>
      </c>
      <c r="L11" s="22"/>
      <c r="M11" s="32"/>
    </row>
    <row r="12" spans="1:13" ht="12.75">
      <c r="A12" t="s">
        <v>8</v>
      </c>
      <c r="E12">
        <v>2571.2</v>
      </c>
      <c r="F12" t="s">
        <v>89</v>
      </c>
      <c r="J12" s="16"/>
      <c r="K12" s="18" t="s">
        <v>48</v>
      </c>
      <c r="L12" s="23">
        <v>0</v>
      </c>
      <c r="M12" s="32">
        <f>L12*81.37*1.202</f>
        <v>0</v>
      </c>
    </row>
    <row r="13" spans="10:13" ht="12.75">
      <c r="J13" s="20">
        <v>4</v>
      </c>
      <c r="K13" s="19" t="s">
        <v>50</v>
      </c>
      <c r="L13" s="25">
        <v>0</v>
      </c>
      <c r="M13" s="32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/>
    </row>
    <row r="15" spans="10:13" ht="12.75">
      <c r="J15" s="15" t="s">
        <v>52</v>
      </c>
      <c r="K15" s="26" t="s">
        <v>53</v>
      </c>
      <c r="L15" s="21">
        <v>0</v>
      </c>
      <c r="M15" s="32">
        <f>L15*81.37*1.202</f>
        <v>0</v>
      </c>
    </row>
    <row r="16" spans="1:13" ht="12.75">
      <c r="A16" s="2" t="s">
        <v>10</v>
      </c>
      <c r="F16" s="11">
        <v>111715.05</v>
      </c>
      <c r="J16" s="15" t="s">
        <v>54</v>
      </c>
      <c r="K16" s="26" t="s">
        <v>55</v>
      </c>
      <c r="L16" s="21">
        <v>15</v>
      </c>
      <c r="M16" s="32">
        <f>L16*81.37*1.202</f>
        <v>1467.1011</v>
      </c>
    </row>
    <row r="17" spans="1:13" ht="12.75">
      <c r="A17" t="s">
        <v>11</v>
      </c>
      <c r="F17" s="5">
        <v>113478.84</v>
      </c>
      <c r="J17" s="16" t="s">
        <v>56</v>
      </c>
      <c r="K17" s="18" t="s">
        <v>57</v>
      </c>
      <c r="L17" s="23">
        <v>15.13</v>
      </c>
      <c r="M17" s="32">
        <f>L17*81.37*1.202</f>
        <v>1479.8159762</v>
      </c>
    </row>
    <row r="18" spans="2:13" ht="12.75">
      <c r="B18" t="s">
        <v>12</v>
      </c>
      <c r="F18" s="9">
        <f>F17/F16</f>
        <v>1.0157882935199867</v>
      </c>
      <c r="J18" s="20"/>
      <c r="K18" s="27" t="s">
        <v>58</v>
      </c>
      <c r="L18" s="28">
        <f>SUM(L7:L17)</f>
        <v>50.13</v>
      </c>
      <c r="M18" s="33">
        <f>SUM(M7:M17)</f>
        <v>4903.0518762</v>
      </c>
    </row>
    <row r="19" spans="1:11" ht="12.75">
      <c r="A19" t="s">
        <v>95</v>
      </c>
      <c r="F19" s="5">
        <v>1226.92</v>
      </c>
      <c r="K19" s="1" t="s">
        <v>59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114705.76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14</v>
      </c>
      <c r="C22" s="1"/>
      <c r="J22" s="23">
        <v>1</v>
      </c>
      <c r="K22" s="35" t="s">
        <v>101</v>
      </c>
      <c r="L22" s="25">
        <v>13</v>
      </c>
      <c r="M22" s="32">
        <f>L22*81.37*1.202*1.15</f>
        <v>1462.2107629999998</v>
      </c>
    </row>
    <row r="23" spans="10:13" ht="12.75">
      <c r="J23" s="23">
        <v>2</v>
      </c>
      <c r="K23" s="35" t="s">
        <v>102</v>
      </c>
      <c r="L23" s="25">
        <v>11.42</v>
      </c>
      <c r="M23" s="32">
        <f aca="true" t="shared" si="0" ref="M23:M33">L23*81.37*1.202*1.15</f>
        <v>1284.49591642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 t="s">
        <v>105</v>
      </c>
      <c r="L24" s="25">
        <v>0.49</v>
      </c>
      <c r="M24" s="32">
        <f t="shared" si="0"/>
        <v>55.11409798999999</v>
      </c>
    </row>
    <row r="25" spans="1:13" ht="12.75">
      <c r="A25" t="s">
        <v>16</v>
      </c>
      <c r="D25" t="s">
        <v>82</v>
      </c>
      <c r="F25" s="11">
        <v>7770.93</v>
      </c>
      <c r="J25" s="23">
        <v>4</v>
      </c>
      <c r="K25" s="35" t="s">
        <v>107</v>
      </c>
      <c r="L25" s="25"/>
      <c r="M25" s="32">
        <v>109081.97</v>
      </c>
    </row>
    <row r="26" spans="1:13" ht="12.75">
      <c r="A26" s="6" t="s">
        <v>19</v>
      </c>
      <c r="D26" t="s">
        <v>83</v>
      </c>
      <c r="F26" s="11">
        <v>11206.96</v>
      </c>
      <c r="J26" s="23">
        <v>5</v>
      </c>
      <c r="K26" s="35"/>
      <c r="L26" s="25"/>
      <c r="M26" s="32">
        <f t="shared" si="0"/>
        <v>0</v>
      </c>
    </row>
    <row r="27" spans="1:13" ht="12.75">
      <c r="A27" s="6" t="s">
        <v>96</v>
      </c>
      <c r="F27" s="11"/>
      <c r="J27" s="23">
        <v>6</v>
      </c>
      <c r="K27" s="35"/>
      <c r="L27" s="23"/>
      <c r="M27" s="32">
        <f t="shared" si="0"/>
        <v>0</v>
      </c>
    </row>
    <row r="28" spans="1:13" ht="12.75">
      <c r="A28" s="10" t="s">
        <v>32</v>
      </c>
      <c r="D28" s="5"/>
      <c r="F28" s="34">
        <f>F25+F26+F27</f>
        <v>18977.89</v>
      </c>
      <c r="J28" s="23">
        <v>7</v>
      </c>
      <c r="K28" s="35"/>
      <c r="L28" s="25"/>
      <c r="M28" s="32">
        <f t="shared" si="0"/>
        <v>0</v>
      </c>
    </row>
    <row r="29" spans="1:13" ht="12.75">
      <c r="A29" s="4" t="s">
        <v>20</v>
      </c>
      <c r="D29" s="5"/>
      <c r="J29" s="23">
        <v>8</v>
      </c>
      <c r="K29" s="35"/>
      <c r="L29" s="25"/>
      <c r="M29" s="32">
        <f t="shared" si="0"/>
        <v>0</v>
      </c>
    </row>
    <row r="30" spans="1:13" ht="12.75">
      <c r="A30" t="s">
        <v>88</v>
      </c>
      <c r="C30" s="13"/>
      <c r="D30" s="48">
        <v>1.17</v>
      </c>
      <c r="E30" s="13" t="s">
        <v>18</v>
      </c>
      <c r="F30" s="11">
        <f>E7*D30</f>
        <v>11680.578</v>
      </c>
      <c r="J30" s="23">
        <v>9</v>
      </c>
      <c r="K30" s="35"/>
      <c r="L30" s="25"/>
      <c r="M30" s="32">
        <f t="shared" si="0"/>
        <v>0</v>
      </c>
    </row>
    <row r="31" spans="1:13" ht="12.75">
      <c r="A31" t="s">
        <v>90</v>
      </c>
      <c r="D31" s="5"/>
      <c r="J31" s="23">
        <v>10</v>
      </c>
      <c r="K31" s="35"/>
      <c r="L31" s="25"/>
      <c r="M31" s="32">
        <f t="shared" si="0"/>
        <v>0</v>
      </c>
    </row>
    <row r="32" spans="2:13" ht="12.75">
      <c r="B32">
        <f>F32/D32</f>
        <v>3231</v>
      </c>
      <c r="C32" t="s">
        <v>21</v>
      </c>
      <c r="D32" s="5">
        <v>2.89</v>
      </c>
      <c r="E32" t="s">
        <v>18</v>
      </c>
      <c r="F32" s="11">
        <v>9337.59</v>
      </c>
      <c r="J32" s="23">
        <v>11</v>
      </c>
      <c r="K32" s="35"/>
      <c r="L32" s="25"/>
      <c r="M32" s="32">
        <f t="shared" si="0"/>
        <v>0</v>
      </c>
    </row>
    <row r="33" spans="1:13" ht="12.75">
      <c r="A33" t="s">
        <v>91</v>
      </c>
      <c r="B33">
        <v>1194.8</v>
      </c>
      <c r="C33" t="s">
        <v>17</v>
      </c>
      <c r="D33" s="5">
        <v>0</v>
      </c>
      <c r="E33" t="s">
        <v>18</v>
      </c>
      <c r="F33" s="11">
        <v>0.4</v>
      </c>
      <c r="J33" s="23">
        <v>12</v>
      </c>
      <c r="K33" s="35"/>
      <c r="L33" s="25"/>
      <c r="M33" s="32">
        <f t="shared" si="0"/>
        <v>0</v>
      </c>
    </row>
    <row r="34" spans="1:13" ht="12.75">
      <c r="A34" t="s">
        <v>92</v>
      </c>
      <c r="D34" s="5">
        <v>0</v>
      </c>
      <c r="E34" t="s">
        <v>18</v>
      </c>
      <c r="F34" s="11">
        <f>B34*D34</f>
        <v>0</v>
      </c>
      <c r="J34" s="20"/>
      <c r="K34" s="30" t="s">
        <v>58</v>
      </c>
      <c r="L34" s="28">
        <f>SUM(L22:L33)</f>
        <v>24.91</v>
      </c>
      <c r="M34" s="33">
        <f>SUM(M22:M33)</f>
        <v>111883.79077741</v>
      </c>
    </row>
    <row r="35" spans="1:11" ht="12.75">
      <c r="A35" s="10" t="s">
        <v>22</v>
      </c>
      <c r="B35" s="10"/>
      <c r="C35" s="10"/>
      <c r="F35" s="34">
        <f>SUM(F30:F34)</f>
        <v>21018.568</v>
      </c>
      <c r="K35" s="1" t="s">
        <v>62</v>
      </c>
    </row>
    <row r="36" spans="1:13" ht="12.75">
      <c r="A36" s="4" t="s">
        <v>68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t="s">
        <v>76</v>
      </c>
      <c r="B37" s="10">
        <v>4</v>
      </c>
      <c r="D37" s="5">
        <v>4904</v>
      </c>
      <c r="F37" s="5">
        <f>B37*D37</f>
        <v>19616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t="s">
        <v>94</v>
      </c>
      <c r="B38" s="10"/>
      <c r="D38" s="5"/>
      <c r="F38" s="5">
        <v>0</v>
      </c>
      <c r="J38" s="23">
        <v>1</v>
      </c>
      <c r="K38" s="35" t="s">
        <v>103</v>
      </c>
      <c r="L38" s="23" t="s">
        <v>104</v>
      </c>
      <c r="M38" s="23">
        <v>3600</v>
      </c>
    </row>
    <row r="39" spans="1:13" ht="12.75">
      <c r="A39" s="10" t="s">
        <v>72</v>
      </c>
      <c r="F39" s="8">
        <f>SUM(F37+F38)</f>
        <v>19616</v>
      </c>
      <c r="J39" s="25">
        <v>2</v>
      </c>
      <c r="K39" s="39" t="s">
        <v>97</v>
      </c>
      <c r="L39" s="23" t="s">
        <v>106</v>
      </c>
      <c r="M39" s="23">
        <v>45.64</v>
      </c>
    </row>
    <row r="40" spans="1:13" ht="12.75">
      <c r="A40" s="4" t="s">
        <v>69</v>
      </c>
      <c r="B40" s="4"/>
      <c r="F40" s="5"/>
      <c r="J40" s="25">
        <v>3</v>
      </c>
      <c r="K40" s="39"/>
      <c r="L40" s="23"/>
      <c r="M40" s="23"/>
    </row>
    <row r="41" spans="1:13" ht="12.75">
      <c r="A41" t="s">
        <v>23</v>
      </c>
      <c r="C41">
        <v>143189</v>
      </c>
      <c r="D41">
        <v>219171.6</v>
      </c>
      <c r="E41">
        <v>9983.4</v>
      </c>
      <c r="F41" s="36">
        <f>C41/D41*E41</f>
        <v>6522.3462465027405</v>
      </c>
      <c r="J41" s="25">
        <v>4</v>
      </c>
      <c r="K41" s="35"/>
      <c r="L41" s="23"/>
      <c r="M41" s="23"/>
    </row>
    <row r="42" spans="1:13" ht="12.75">
      <c r="A42" t="s">
        <v>24</v>
      </c>
      <c r="C42">
        <v>107658</v>
      </c>
      <c r="D42">
        <v>219171.6</v>
      </c>
      <c r="E42">
        <v>9983.4</v>
      </c>
      <c r="F42" s="36">
        <f>C42/D42*E42</f>
        <v>4903.887534698839</v>
      </c>
      <c r="J42" s="25">
        <v>5</v>
      </c>
      <c r="K42" s="39"/>
      <c r="L42" s="23"/>
      <c r="M42" s="23"/>
    </row>
    <row r="43" spans="1:13" ht="12.75">
      <c r="A43" t="s">
        <v>25</v>
      </c>
      <c r="F43" s="11">
        <f>M34</f>
        <v>111883.79077741</v>
      </c>
      <c r="J43" s="25">
        <v>6</v>
      </c>
      <c r="K43" s="39"/>
      <c r="L43" s="23"/>
      <c r="M43" s="23"/>
    </row>
    <row r="44" spans="1:13" ht="12.75">
      <c r="A44" t="s">
        <v>81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v>0</v>
      </c>
      <c r="J45" s="25">
        <v>8</v>
      </c>
      <c r="K45" s="39"/>
      <c r="L45" s="23"/>
      <c r="M45" s="23"/>
    </row>
    <row r="46" spans="1:13" ht="12.75">
      <c r="A46" t="s">
        <v>26</v>
      </c>
      <c r="F46" s="11">
        <f>M53</f>
        <v>3645.64</v>
      </c>
      <c r="J46" s="25">
        <v>9</v>
      </c>
      <c r="K46" s="39"/>
      <c r="L46" s="23"/>
      <c r="M46" s="23"/>
    </row>
    <row r="47" spans="1:13" ht="12.75">
      <c r="A47" t="s">
        <v>27</v>
      </c>
      <c r="F47" s="5"/>
      <c r="J47" s="25">
        <v>10</v>
      </c>
      <c r="K47" s="39"/>
      <c r="L47" s="23"/>
      <c r="M47" s="23"/>
    </row>
    <row r="48" spans="1:13" ht="12.75">
      <c r="A48" t="s">
        <v>28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0.21</v>
      </c>
      <c r="E49" t="s">
        <v>18</v>
      </c>
      <c r="F49" s="11">
        <f>B49*D49</f>
        <v>2096.5139999999997</v>
      </c>
      <c r="J49" s="25">
        <v>12</v>
      </c>
      <c r="K49" s="39"/>
      <c r="L49" s="23"/>
      <c r="M49" s="23"/>
    </row>
    <row r="50" spans="1:13" ht="12.75">
      <c r="A50" s="10" t="s">
        <v>73</v>
      </c>
      <c r="B50" s="10"/>
      <c r="C50" s="10"/>
      <c r="F50" s="34">
        <f>SUM(F41:F49)</f>
        <v>129052.17855861157</v>
      </c>
      <c r="J50" s="25">
        <v>13</v>
      </c>
      <c r="K50" s="39"/>
      <c r="L50" s="23"/>
      <c r="M50" s="23"/>
    </row>
    <row r="51" spans="1:13" ht="12.75">
      <c r="A51" s="4" t="s">
        <v>70</v>
      </c>
      <c r="J51" s="25">
        <v>14</v>
      </c>
      <c r="K51" s="39"/>
      <c r="L51" s="23"/>
      <c r="M51" s="23"/>
    </row>
    <row r="52" spans="1:13" ht="12.75">
      <c r="A52" t="s">
        <v>29</v>
      </c>
      <c r="B52">
        <v>9983.4</v>
      </c>
      <c r="C52" t="s">
        <v>93</v>
      </c>
      <c r="D52" s="5">
        <v>0.17</v>
      </c>
      <c r="E52" t="s">
        <v>18</v>
      </c>
      <c r="F52" s="11">
        <f>B52*D52</f>
        <v>1697.178</v>
      </c>
      <c r="J52" s="25">
        <v>17</v>
      </c>
      <c r="K52" s="39"/>
      <c r="L52" s="23"/>
      <c r="M52" s="23"/>
    </row>
    <row r="53" spans="1:13" ht="12.75">
      <c r="A53" t="s">
        <v>30</v>
      </c>
      <c r="J53" s="20"/>
      <c r="K53" s="20"/>
      <c r="L53" s="31" t="s">
        <v>65</v>
      </c>
      <c r="M53" s="33">
        <f>SUM(M38:M52)</f>
        <v>3645.64</v>
      </c>
    </row>
    <row r="54" spans="1:10" ht="12.75">
      <c r="A54" s="7" t="s">
        <v>84</v>
      </c>
      <c r="J54" s="46"/>
    </row>
    <row r="55" spans="2:10" ht="12.75">
      <c r="B55">
        <v>9983.4</v>
      </c>
      <c r="C55" t="s">
        <v>17</v>
      </c>
      <c r="D55" s="11">
        <v>0.69</v>
      </c>
      <c r="E55" t="s">
        <v>18</v>
      </c>
      <c r="F55" s="11">
        <f>B55*D55</f>
        <v>6888.545999999999</v>
      </c>
      <c r="J55" s="46"/>
    </row>
    <row r="56" spans="1:10" ht="12.75">
      <c r="A56" s="10" t="s">
        <v>74</v>
      </c>
      <c r="F56" s="34">
        <f>F52+F55</f>
        <v>8585.724</v>
      </c>
      <c r="J56" s="46"/>
    </row>
    <row r="57" spans="1:10" ht="12.75">
      <c r="A57" s="4" t="s">
        <v>71</v>
      </c>
      <c r="J57" s="46"/>
    </row>
    <row r="58" spans="1:10" ht="12.75">
      <c r="A58" s="7" t="s">
        <v>86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1.29</v>
      </c>
      <c r="E59" t="s">
        <v>18</v>
      </c>
      <c r="F59" s="11">
        <f>B59*D59</f>
        <v>12878.586</v>
      </c>
      <c r="J59" s="46"/>
    </row>
    <row r="60" spans="1:6" ht="12.75">
      <c r="A60" s="10" t="s">
        <v>75</v>
      </c>
      <c r="F60" s="34">
        <f>SUM(F59)</f>
        <v>12878.586</v>
      </c>
    </row>
    <row r="61" spans="1:6" ht="12.75">
      <c r="A61" s="1" t="s">
        <v>31</v>
      </c>
      <c r="B61" s="1"/>
      <c r="F61" s="34">
        <f>F28+F35+F39+F50+F56+F60</f>
        <v>210128.94655861158</v>
      </c>
    </row>
    <row r="62" spans="1:6" ht="12.75">
      <c r="A62" s="1" t="s">
        <v>33</v>
      </c>
      <c r="B62" s="38">
        <v>0.008</v>
      </c>
      <c r="C62" s="1"/>
      <c r="D62" s="1"/>
      <c r="E62" s="1"/>
      <c r="F62" s="34">
        <f>F61*0.8%</f>
        <v>1681.0315724688928</v>
      </c>
    </row>
    <row r="63" spans="1:6" ht="15">
      <c r="A63" s="12" t="s">
        <v>34</v>
      </c>
      <c r="B63" s="12"/>
      <c r="C63" s="12"/>
      <c r="D63" s="12"/>
      <c r="E63" s="12"/>
      <c r="F63" s="37">
        <f>F61+F62</f>
        <v>211809.97813108048</v>
      </c>
    </row>
    <row r="64" spans="2:6" ht="12.75">
      <c r="B64" s="40" t="s">
        <v>77</v>
      </c>
      <c r="C64" s="41" t="s">
        <v>78</v>
      </c>
      <c r="D64" s="22" t="s">
        <v>79</v>
      </c>
      <c r="E64" s="22" t="s">
        <v>80</v>
      </c>
      <c r="F64" s="44" t="s">
        <v>98</v>
      </c>
    </row>
    <row r="65" spans="1:6" ht="12.75">
      <c r="A65" s="13"/>
      <c r="B65" s="42">
        <v>41122</v>
      </c>
      <c r="C65" s="43">
        <v>52177</v>
      </c>
      <c r="D65" s="47">
        <f>F20</f>
        <v>114705.76</v>
      </c>
      <c r="E65" s="47">
        <f>F63</f>
        <v>211809.97813108048</v>
      </c>
      <c r="F65" s="45">
        <f>C65+D65-E65</f>
        <v>-44927.21813108047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2011-12-20T08:02:03Z</cp:lastPrinted>
  <dcterms:created xsi:type="dcterms:W3CDTF">2008-08-18T07:30:19Z</dcterms:created>
  <dcterms:modified xsi:type="dcterms:W3CDTF">2012-11-07T11:25:05Z</dcterms:modified>
  <cp:category/>
  <cp:version/>
  <cp:contentType/>
  <cp:contentStatus/>
</cp:coreProperties>
</file>