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<sst xmlns="http://schemas.openxmlformats.org/spreadsheetml/2006/main" count="120" uniqueCount="94">
  <si>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</si>
  <si>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</si>
  <si>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</si>
  <si>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</si>
  <si>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</si>
  <si>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</si>
  <si>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</si>
  <si>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</si>
  <si>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</si>
  <si>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</si>
  <si>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</si>
  <si>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</si>
  <si>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</si>
  <si>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</si>
  <si>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</si>
  <si>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</si>
  <si>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</si>
  <si>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</si>
  <si>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</si>
  <si>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</si>
  <si>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</si>
  <si>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</si>
  <si>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</si>
  <si>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</si>
  <si>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</si>
  <si>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</si>
  <si>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</si>
  <si>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</si>
  <si>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</si>
  <si>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</si>
  <si>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</si>
  <si>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</si>
  <si>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</si>
  <si>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</si>
  <si>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</si>
  <si>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</si>
  <si>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</si>
  <si>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</si>
  <si>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</si>
  <si>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</si>
  <si>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</si>
  <si>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</si>
  <si>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</si>
  <si>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</si>
  <si>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</si>
  <si>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</si>
  <si>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</si>
  <si>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</si>
  <si>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</si>
  <si>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</si>
  <si>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</si>
  <si>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</si>
  <si>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</si>
  <si>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</si>
  <si>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</si>
  <si>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</si>
  <si>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</si>
  <si>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</si>
  <si>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</si>
  <si>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</si>
  <si>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</si>
  <si>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</si>
  <si>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</si>
  <si>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</si>
  <si>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</si>
  <si>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</si>
  <si>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</si>
  <si>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</si>
  <si>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</si>
  <si>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</si>
  <si>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</si>
  <si>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</si>
  <si>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</si>
  <si>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</si>
  <si>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</si>
  <si>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</si>
  <si>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</si>
  <si>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</si>
  <si>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</si>
  <si>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</si>
  <si>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</si>
  <si>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</si>
  <si>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</si>
  <si>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0,4 ставки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</si>
  <si>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</si>
  <si>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</si>
  <si>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</si>
  <si>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</si>
  <si>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</si>
  <si>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</si>
  <si>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3.  </t>
  </si>
  <si>
    <t>ост.на 01.09.</t>
  </si>
  <si>
    <t>август</t>
  </si>
  <si>
    <t xml:space="preserve">                    за  август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</si>
</sst>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9" sqref="D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379</v>
      </c>
      <c r="F7" t="s">
        <v>72</v>
      </c>
      <c r="J7" s="15"/>
      <c r="K7" s="15" t="s">
        <v>50</v>
      </c>
      <c r="L7" s="21">
        <v>1.9</v>
      </c>
      <c r="M7" s="33">
        <f>L7*81.37*1.202</f>
        <v>185.832806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176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3112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27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3824.36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3037.28</v>
      </c>
      <c r="J17" s="16" t="s">
        <v>62</v>
      </c>
      <c r="K17" s="18" t="s">
        <v>63</v>
      </c>
      <c r="L17" s="23">
        <v>0</v>
      </c>
      <c r="M17" s="33">
        <f>L17*81.37*1.202</f>
        <v>0</v>
      </c>
    </row>
    <row r="18" spans="2:13" ht="12.75">
      <c r="B18" t="s">
        <v>11</v>
      </c>
      <c r="F18" s="9">
        <f>F17/F16</f>
        <v>0.7941930153019068</v>
      </c>
      <c r="J18" s="20"/>
      <c r="K18" s="27" t="s">
        <v>64</v>
      </c>
      <c r="L18" s="28">
        <f>SUM(L7:L17)</f>
        <v>1.9</v>
      </c>
      <c r="M18" s="34">
        <f>SUM(M7:M17)</f>
        <v>185.832806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3037.28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L22*81.37*1.202*1.15</f>
        <v>0</v>
      </c>
    </row>
    <row r="23" spans="10:13" ht="12.75">
      <c r="J23" s="23">
        <v>2</v>
      </c>
      <c r="K23" s="42"/>
      <c r="L23" s="23"/>
      <c r="M23" s="33">
        <f>L23*81.37*1.202*1.15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2"/>
      <c r="L24" s="23"/>
      <c r="M24" s="33">
        <f>L24*81.37*1.202*1.15</f>
        <v>0</v>
      </c>
    </row>
    <row r="25" spans="1:13" ht="12.75">
      <c r="A25" t="s">
        <v>16</v>
      </c>
      <c r="D25" t="s">
        <v>83</v>
      </c>
      <c r="F25" s="11">
        <v>2072.25</v>
      </c>
      <c r="J25" s="23">
        <v>4</v>
      </c>
      <c r="K25" s="42"/>
      <c r="L25" s="23"/>
      <c r="M25" s="33">
        <f>L25*81.37*1.202*1.15</f>
        <v>0</v>
      </c>
    </row>
    <row r="26" spans="1:13" ht="12.75">
      <c r="A26" s="6" t="s">
        <v>19</v>
      </c>
      <c r="J26" s="25">
        <v>5</v>
      </c>
      <c r="K26" s="43"/>
      <c r="L26" s="25">
        <v>0</v>
      </c>
      <c r="M26" s="33">
        <f>L26*81.37*1.202*1.15</f>
        <v>0</v>
      </c>
    </row>
    <row r="27" spans="1:13" ht="12.75">
      <c r="A27" s="6" t="s">
        <v>90</v>
      </c>
      <c r="F27" s="5">
        <v>0</v>
      </c>
      <c r="J27" s="20"/>
      <c r="K27" s="30" t="s">
        <v>64</v>
      </c>
      <c r="L27" s="28">
        <f>SUM(L26:L26)</f>
        <v>0</v>
      </c>
      <c r="M27" s="34">
        <f>SUM(M22:M26)</f>
        <v>0</v>
      </c>
    </row>
    <row r="28" spans="1:11" ht="12.75">
      <c r="A28" s="4" t="s">
        <v>39</v>
      </c>
      <c r="F28" s="32">
        <f>F25+F26+F27</f>
        <v>2072.25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356.26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87</v>
      </c>
      <c r="J31" s="23">
        <v>1</v>
      </c>
      <c r="K31" s="42"/>
      <c r="L31" s="23"/>
      <c r="M31" s="23"/>
    </row>
    <row r="32" spans="2:13" ht="12.75">
      <c r="B32">
        <f>F32/D32</f>
        <v>66</v>
      </c>
      <c r="C32" t="s">
        <v>21</v>
      </c>
      <c r="D32" s="5">
        <v>2.89</v>
      </c>
      <c r="E32" t="s">
        <v>18</v>
      </c>
      <c r="F32" s="5">
        <v>190.74</v>
      </c>
      <c r="J32" s="23">
        <v>2</v>
      </c>
      <c r="K32" s="42"/>
      <c r="L32" s="23"/>
      <c r="M32" s="23"/>
    </row>
    <row r="33" spans="1:13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2"/>
      <c r="L33" s="23"/>
      <c r="M33" s="23"/>
    </row>
    <row r="34" spans="1:13" ht="12.75">
      <c r="A34" t="s">
        <v>89</v>
      </c>
      <c r="F34" s="5">
        <v>0</v>
      </c>
      <c r="J34" s="23">
        <v>4</v>
      </c>
      <c r="K34" s="42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547</v>
      </c>
      <c r="J35" s="23">
        <v>5</v>
      </c>
      <c r="K35" s="42"/>
      <c r="L35" s="23"/>
      <c r="M35" s="23"/>
    </row>
    <row r="36" spans="1:13" ht="12.75">
      <c r="A36" s="4" t="s">
        <v>23</v>
      </c>
      <c r="B36" s="4"/>
      <c r="J36" s="23">
        <v>6</v>
      </c>
      <c r="K36" s="42"/>
      <c r="L36" s="23"/>
      <c r="M36" s="23"/>
    </row>
    <row r="37" spans="1:13" ht="12.75">
      <c r="A37" t="s">
        <v>24</v>
      </c>
      <c r="C37">
        <v>143189</v>
      </c>
      <c r="D37">
        <v>219171.6</v>
      </c>
      <c r="E37">
        <v>379</v>
      </c>
      <c r="F37" s="36">
        <f>C37/D37*E37</f>
        <v>247.6079519426787</v>
      </c>
      <c r="J37" s="25">
        <v>7</v>
      </c>
      <c r="K37" s="43"/>
      <c r="L37" s="25">
        <v>0</v>
      </c>
      <c r="M37" s="25">
        <v>0</v>
      </c>
    </row>
    <row r="38" spans="1:13" ht="12.75">
      <c r="A38" t="s">
        <v>25</v>
      </c>
      <c r="C38">
        <v>107658</v>
      </c>
      <c r="D38">
        <v>219171.6</v>
      </c>
      <c r="E38">
        <v>379</v>
      </c>
      <c r="F38" s="36">
        <f>C38/D38*E38</f>
        <v>186.16637374550353</v>
      </c>
      <c r="J38" s="20"/>
      <c r="K38" s="20"/>
      <c r="L38" s="31" t="s">
        <v>71</v>
      </c>
      <c r="M38" s="34">
        <f>SUM(M31+M32+M33+M34)</f>
        <v>0</v>
      </c>
    </row>
    <row r="39" spans="1:6" ht="12.75">
      <c r="A39" t="s">
        <v>26</v>
      </c>
      <c r="F39" s="11">
        <f>M27</f>
        <v>0</v>
      </c>
    </row>
    <row r="40" spans="1:6" ht="12.75">
      <c r="A40" t="s">
        <v>80</v>
      </c>
      <c r="F40" s="5"/>
    </row>
    <row r="41" spans="2:6" ht="12.75">
      <c r="B41">
        <v>379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379</v>
      </c>
      <c r="C45" t="s">
        <v>17</v>
      </c>
      <c r="D45" s="11">
        <v>0.21</v>
      </c>
      <c r="E45" t="s">
        <v>18</v>
      </c>
      <c r="F45" s="11">
        <f>B45*D45</f>
        <v>79.59</v>
      </c>
    </row>
    <row r="46" spans="1:6" ht="12.75">
      <c r="A46" s="4" t="s">
        <v>30</v>
      </c>
      <c r="B46" s="10"/>
      <c r="C46" s="10"/>
      <c r="F46" s="32">
        <f>SUM(F37:F45)</f>
        <v>513.3643256881822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379</v>
      </c>
      <c r="C48" t="s">
        <v>72</v>
      </c>
      <c r="D48" s="5">
        <v>0.13</v>
      </c>
      <c r="E48" t="s">
        <v>18</v>
      </c>
      <c r="F48" s="11">
        <f>B48*D48</f>
        <v>49.27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379</v>
      </c>
      <c r="C51" t="s">
        <v>17</v>
      </c>
      <c r="D51" s="11">
        <v>0.61</v>
      </c>
      <c r="E51" t="s">
        <v>18</v>
      </c>
      <c r="F51" s="11">
        <f>B51*D51</f>
        <v>231.19</v>
      </c>
    </row>
    <row r="52" spans="1:6" ht="12.75">
      <c r="A52" s="4" t="s">
        <v>34</v>
      </c>
      <c r="F52" s="32">
        <f>F48+F51</f>
        <v>280.46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379</v>
      </c>
      <c r="C55" t="s">
        <v>17</v>
      </c>
      <c r="D55" s="11">
        <v>1.29</v>
      </c>
      <c r="E55" t="s">
        <v>18</v>
      </c>
      <c r="F55" s="11">
        <f>B55*D55</f>
        <v>488.91</v>
      </c>
    </row>
    <row r="56" spans="1:6" ht="12.75">
      <c r="A56" s="4" t="s">
        <v>37</v>
      </c>
      <c r="F56" s="8">
        <f>SUM(F55)</f>
        <v>488.91</v>
      </c>
    </row>
    <row r="57" spans="1:6" ht="12.75">
      <c r="A57" s="1" t="s">
        <v>38</v>
      </c>
      <c r="B57" s="1"/>
      <c r="F57" s="32">
        <f>F28+F35+F46+F52+F56</f>
        <v>3901.9843256881823</v>
      </c>
    </row>
    <row r="58" spans="1:6" ht="12.75">
      <c r="A58" s="1" t="s">
        <v>81</v>
      </c>
      <c r="B58" s="1"/>
      <c r="C58" s="1"/>
      <c r="D58" s="1"/>
      <c r="E58" s="1"/>
      <c r="F58" s="32">
        <f>F57*0.8%</f>
        <v>31.21587460550546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3933.200200293688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41122</v>
      </c>
      <c r="C61" s="40">
        <v>-24016</v>
      </c>
      <c r="D61" s="44">
        <f>F20</f>
        <v>3037.28</v>
      </c>
      <c r="E61" s="44">
        <f>F59</f>
        <v>3933.200200293688</v>
      </c>
      <c r="F61" s="45">
        <f>C61+D61-E61</f>
        <v>-24911.920200293687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2011-12-19T16:05:06Z</cp:lastPrinted>
  <dcterms:created xsi:type="dcterms:W3CDTF">2008-08-18T07:30:19Z</dcterms:created>
  <dcterms:modified xsi:type="dcterms:W3CDTF">2012-11-06T13:09:22Z</dcterms:modified>
  <cp:category/>
  <cp:version/>
  <cp:contentType/>
  <cp:contentStatus/>
</cp:coreProperties>
</file>