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<sst xmlns="http://schemas.openxmlformats.org/spreadsheetml/2006/main" count="149" uniqueCount="121">
  <si>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</si>
  <si>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</si>
  <si>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</si>
  <si>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</si>
  <si>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</si>
  <si>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</si>
  <si>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</si>
  <si>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</si>
  <si>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</si>
  <si>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</si>
  <si>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</si>
  <si>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</si>
  <si>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</si>
  <si>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</si>
  <si>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</si>
  <si>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</si>
  <si>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</si>
  <si>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</si>
  <si>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</si>
  <si>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</si>
  <si>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</si>
  <si>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</si>
  <si>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</si>
  <si>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</si>
  <si>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</si>
  <si>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</si>
  <si>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</si>
  <si>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</si>
  <si>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</si>
  <si>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</si>
  <si>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</si>
  <si>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</si>
  <si>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</si>
  <si>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</si>
  <si>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</si>
  <si>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</si>
  <si>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</si>
  <si>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</si>
  <si>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</si>
  <si>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</si>
  <si>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</si>
  <si>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</si>
  <si>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</si>
  <si>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</si>
  <si>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</si>
  <si>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</si>
  <si>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</si>
  <si>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</si>
  <si>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</si>
  <si>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</si>
  <si>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</si>
  <si>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</si>
  <si>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</si>
  <si>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</si>
  <si>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</si>
  <si>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</si>
  <si>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</si>
  <si>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</si>
  <si>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</si>
  <si>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</si>
  <si>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</si>
  <si>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</si>
  <si>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</si>
  <si>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</si>
  <si>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</si>
  <si>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</si>
  <si>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</si>
  <si>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</si>
  <si>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</si>
  <si>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</si>
  <si>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</si>
  <si>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</si>
  <si>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</si>
  <si>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</si>
  <si>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</si>
  <si>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</si>
  <si>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</si>
  <si>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</si>
  <si>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</si>
  <si>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</si>
  <si>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</si>
  <si>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</si>
  <si>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</si>
  <si>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</si>
  <si>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</si>
  <si>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</si>
  <si>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</si>
  <si>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</si>
  <si>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</si>
  <si>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</si>
  <si>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</si>
  <si>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</si>
  <si>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</si>
  <si>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2шт</t>
  </si>
  <si>
    <t>Цанга</t>
  </si>
  <si>
    <t>1шт</t>
  </si>
  <si>
    <t>ост.на 01.01.</t>
  </si>
  <si>
    <t>декабрь</t>
  </si>
  <si>
    <t xml:space="preserve">                    за декабрь  2012 г.</t>
  </si>
  <si>
    <r>
      <t>1.2 Аренда (Спарк, ростелеком,</t>
    </r>
    <r>
      <rPr>
        <sz val="10"/>
        <color indexed="10"/>
        <rFont val="Arial Cyr"/>
        <family val="0"/>
      </rPr>
      <t xml:space="preserve"> комстар-регион-го</t>
    </r>
    <r>
      <rPr>
        <sz val="10"/>
        <rFont val="Arial Cyr"/>
        <family val="0"/>
      </rPr>
      <t>д)</t>
    </r>
  </si>
  <si>
    <t>3.  Материалы</t>
  </si>
  <si>
    <t>(за год)</t>
  </si>
  <si>
    <t>Смена вентиля Д 15 (2шт) эл.уз.</t>
  </si>
  <si>
    <t>Смена вентиля Д 20 (2шт) т.п.</t>
  </si>
  <si>
    <t>Вентиль Д 15</t>
  </si>
  <si>
    <t>Вентиль Д 20</t>
  </si>
  <si>
    <t>Демонтаж, монтаж радиатора (2шт) п-д2,4</t>
  </si>
  <si>
    <t>Радиатор</t>
  </si>
  <si>
    <t>Диск</t>
  </si>
  <si>
    <t>Пробка радиаторная</t>
  </si>
  <si>
    <t>8шт</t>
  </si>
  <si>
    <t>Установка хомута (2шт) т.п.</t>
  </si>
  <si>
    <t>Хомут Д 76</t>
  </si>
  <si>
    <t>Установка заглушки (5шт) т.п.</t>
  </si>
  <si>
    <t>Заглушки</t>
  </si>
  <si>
    <t>5шт</t>
  </si>
  <si>
    <t>Закрытие задвижек</t>
  </si>
  <si>
    <t>Смена ламп (19шт)</t>
  </si>
  <si>
    <t>19шт</t>
  </si>
  <si>
    <t>Смена розетки (1шт) т.п.</t>
  </si>
  <si>
    <t>Розетка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</si>
</sst>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30" sqref="K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98</v>
      </c>
    </row>
    <row r="3" spans="2:13" ht="12.75">
      <c r="B3" s="1" t="s">
        <v>86</v>
      </c>
      <c r="C3" s="8" t="s">
        <v>97</v>
      </c>
      <c r="D3" s="1" t="s">
        <v>87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3</v>
      </c>
      <c r="M7" s="33">
        <f>L7*89.21*1.202</f>
        <v>321.69126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3</v>
      </c>
      <c r="M10" s="33">
        <f t="shared" si="0"/>
        <v>321.69126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10</v>
      </c>
      <c r="F16" s="11">
        <v>36976.68</v>
      </c>
      <c r="J16" s="15" t="s">
        <v>61</v>
      </c>
      <c r="K16" s="26" t="s">
        <v>62</v>
      </c>
      <c r="L16" s="21">
        <v>4</v>
      </c>
      <c r="M16" s="33">
        <f t="shared" si="0"/>
        <v>428.92168</v>
      </c>
    </row>
    <row r="17" spans="1:13" ht="12.75">
      <c r="A17" t="s">
        <v>11</v>
      </c>
      <c r="F17" s="5">
        <v>36917.69</v>
      </c>
      <c r="J17" s="16" t="s">
        <v>63</v>
      </c>
      <c r="K17" s="18" t="s">
        <v>64</v>
      </c>
      <c r="L17" s="23">
        <v>4.14</v>
      </c>
      <c r="M17" s="33">
        <f t="shared" si="0"/>
        <v>443.93393879999996</v>
      </c>
    </row>
    <row r="18" spans="2:13" ht="12.75">
      <c r="B18" t="s">
        <v>12</v>
      </c>
      <c r="F18" s="9">
        <f>F17/F16</f>
        <v>0.9984046701867232</v>
      </c>
      <c r="J18" s="20"/>
      <c r="K18" s="27" t="s">
        <v>65</v>
      </c>
      <c r="L18" s="28">
        <f>SUM(L7:L17)</f>
        <v>14.14</v>
      </c>
      <c r="M18" s="34">
        <f>SUM(M7:M17)</f>
        <v>1516.2381388</v>
      </c>
    </row>
    <row r="19" spans="1:11" ht="12.75">
      <c r="A19" t="s">
        <v>99</v>
      </c>
      <c r="F19" s="11">
        <v>974.92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37892.61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102</v>
      </c>
      <c r="L22" s="25">
        <v>1.62</v>
      </c>
      <c r="M22" s="33">
        <f>L22*89.21*1.202*1.15</f>
        <v>199.77027245999994</v>
      </c>
    </row>
    <row r="23" spans="10:13" ht="12.75">
      <c r="J23" s="20">
        <v>2</v>
      </c>
      <c r="K23" s="20" t="s">
        <v>103</v>
      </c>
      <c r="L23" s="25">
        <v>1.62</v>
      </c>
      <c r="M23" s="33">
        <f aca="true" t="shared" si="1" ref="M23:M34">L23*89.21*1.202*1.15</f>
        <v>199.77027245999994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4.08</v>
      </c>
      <c r="M24" s="33">
        <f t="shared" si="1"/>
        <v>503.1251306399999</v>
      </c>
    </row>
    <row r="25" spans="1:13" ht="12.75">
      <c r="A25" t="s">
        <v>16</v>
      </c>
      <c r="D25" t="s">
        <v>84</v>
      </c>
      <c r="F25" s="11">
        <v>5781.62</v>
      </c>
      <c r="J25" s="20">
        <v>4</v>
      </c>
      <c r="K25" s="20" t="s">
        <v>111</v>
      </c>
      <c r="L25" s="25">
        <v>1</v>
      </c>
      <c r="M25" s="33">
        <f t="shared" si="1"/>
        <v>123.31498299999998</v>
      </c>
    </row>
    <row r="26" spans="1:13" ht="12.75">
      <c r="A26" s="6" t="s">
        <v>19</v>
      </c>
      <c r="D26" t="s">
        <v>85</v>
      </c>
      <c r="F26" s="11">
        <v>1913.58</v>
      </c>
      <c r="J26" s="20">
        <v>5</v>
      </c>
      <c r="K26" s="20" t="s">
        <v>113</v>
      </c>
      <c r="L26" s="25">
        <v>5.6</v>
      </c>
      <c r="M26" s="33">
        <f t="shared" si="1"/>
        <v>690.5639047999998</v>
      </c>
    </row>
    <row r="27" spans="1:13" ht="12.75">
      <c r="A27" s="6" t="s">
        <v>100</v>
      </c>
      <c r="B27" t="s">
        <v>101</v>
      </c>
      <c r="F27" s="11">
        <v>1357</v>
      </c>
      <c r="J27" s="20">
        <v>6</v>
      </c>
      <c r="K27" s="20" t="s">
        <v>116</v>
      </c>
      <c r="L27" s="25">
        <v>1.72</v>
      </c>
      <c r="M27" s="33">
        <f t="shared" si="1"/>
        <v>212.10177075999994</v>
      </c>
    </row>
    <row r="28" spans="1:13" ht="12.75">
      <c r="A28" s="4" t="s">
        <v>39</v>
      </c>
      <c r="F28" s="32">
        <f>F25+F26+F27</f>
        <v>9052.2</v>
      </c>
      <c r="J28" s="20">
        <v>7</v>
      </c>
      <c r="K28" s="20" t="s">
        <v>117</v>
      </c>
      <c r="L28" s="25">
        <v>1.33</v>
      </c>
      <c r="M28" s="33">
        <f t="shared" si="1"/>
        <v>164.00892738999997</v>
      </c>
    </row>
    <row r="29" spans="1:13" ht="12.75">
      <c r="A29" s="4" t="s">
        <v>20</v>
      </c>
      <c r="J29" s="20">
        <v>8</v>
      </c>
      <c r="K29" s="20" t="s">
        <v>119</v>
      </c>
      <c r="L29" s="25">
        <v>0.24</v>
      </c>
      <c r="M29" s="33">
        <f t="shared" si="1"/>
        <v>29.595595919999994</v>
      </c>
    </row>
    <row r="30" spans="1:13" ht="12.75">
      <c r="A30" t="s">
        <v>88</v>
      </c>
      <c r="D30" s="5">
        <v>1.01</v>
      </c>
      <c r="E30" t="s">
        <v>18</v>
      </c>
      <c r="F30" s="11">
        <f>E7*D30</f>
        <v>3188.065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661</v>
      </c>
      <c r="C32" t="s">
        <v>21</v>
      </c>
      <c r="D32" s="5">
        <v>2.89</v>
      </c>
      <c r="E32" t="s">
        <v>18</v>
      </c>
      <c r="F32" s="11">
        <v>1910.29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90</v>
      </c>
      <c r="B33">
        <v>828.6</v>
      </c>
      <c r="C33" t="s">
        <v>17</v>
      </c>
      <c r="D33" s="11">
        <v>0.4</v>
      </c>
      <c r="E33" t="s">
        <v>18</v>
      </c>
      <c r="F33" s="11">
        <f>B33*D33</f>
        <v>331.44000000000005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91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22</v>
      </c>
      <c r="B35" s="10"/>
      <c r="C35" s="10"/>
      <c r="F35" s="32">
        <f>SUM(F30:F34)</f>
        <v>5429.795</v>
      </c>
      <c r="J35" s="20"/>
      <c r="K35" s="30" t="s">
        <v>65</v>
      </c>
      <c r="L35" s="28">
        <f>SUM(L22:L34)</f>
        <v>17.209999999999997</v>
      </c>
      <c r="M35" s="34">
        <f>SUM(M22:M34)</f>
        <v>2122.2508574299995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155270</v>
      </c>
      <c r="D37">
        <v>219171.6</v>
      </c>
      <c r="E37">
        <v>3156.5</v>
      </c>
      <c r="F37" s="35">
        <f>C37/D37*E37</f>
        <v>2236.191892562723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105245</v>
      </c>
      <c r="D38">
        <v>219171.6</v>
      </c>
      <c r="E38">
        <v>3156.5</v>
      </c>
      <c r="F38" s="35">
        <f>C38/D38*E38</f>
        <v>1515.7339842388337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2122.2508574299995</v>
      </c>
      <c r="J39" s="20">
        <v>1</v>
      </c>
      <c r="K39" s="20" t="s">
        <v>104</v>
      </c>
      <c r="L39" s="25" t="s">
        <v>93</v>
      </c>
      <c r="M39" s="25">
        <v>290</v>
      </c>
    </row>
    <row r="40" spans="1:13" ht="12.75">
      <c r="A40" t="s">
        <v>83</v>
      </c>
      <c r="J40" s="20">
        <v>2</v>
      </c>
      <c r="K40" s="20" t="s">
        <v>105</v>
      </c>
      <c r="L40" s="25" t="s">
        <v>93</v>
      </c>
      <c r="M40" s="25">
        <v>312</v>
      </c>
    </row>
    <row r="41" spans="2:13" ht="12.75">
      <c r="B41">
        <v>3156.5</v>
      </c>
      <c r="C41" t="s">
        <v>17</v>
      </c>
      <c r="D41" s="5"/>
      <c r="F41" s="11">
        <v>721.2</v>
      </c>
      <c r="J41" s="20">
        <v>3</v>
      </c>
      <c r="K41" s="20" t="s">
        <v>107</v>
      </c>
      <c r="L41" s="25" t="s">
        <v>93</v>
      </c>
      <c r="M41" s="25">
        <v>7250</v>
      </c>
    </row>
    <row r="42" spans="1:13" ht="12.75">
      <c r="A42" t="s">
        <v>27</v>
      </c>
      <c r="F42" s="5">
        <f>M55</f>
        <v>9064.98</v>
      </c>
      <c r="J42" s="20">
        <v>4</v>
      </c>
      <c r="K42" s="20" t="s">
        <v>108</v>
      </c>
      <c r="L42" s="25" t="s">
        <v>93</v>
      </c>
      <c r="M42" s="25">
        <v>34</v>
      </c>
    </row>
    <row r="43" spans="1:13" ht="12.75">
      <c r="A43" t="s">
        <v>28</v>
      </c>
      <c r="F43" s="5"/>
      <c r="J43" s="20">
        <v>5</v>
      </c>
      <c r="K43" s="20" t="s">
        <v>109</v>
      </c>
      <c r="L43" s="25" t="s">
        <v>93</v>
      </c>
      <c r="M43" s="25">
        <v>50</v>
      </c>
    </row>
    <row r="44" spans="1:13" ht="12.75">
      <c r="A44" t="s">
        <v>29</v>
      </c>
      <c r="F44" s="5"/>
      <c r="J44" s="20">
        <v>6</v>
      </c>
      <c r="K44" s="20" t="s">
        <v>94</v>
      </c>
      <c r="L44" s="25" t="s">
        <v>110</v>
      </c>
      <c r="M44" s="25">
        <v>640</v>
      </c>
    </row>
    <row r="45" spans="2:13" ht="12.75">
      <c r="B45">
        <v>3156.5</v>
      </c>
      <c r="C45" t="s">
        <v>17</v>
      </c>
      <c r="D45" s="11">
        <v>0.25</v>
      </c>
      <c r="E45" t="s">
        <v>18</v>
      </c>
      <c r="F45" s="5">
        <f>B45*D45</f>
        <v>789.125</v>
      </c>
      <c r="J45" s="20">
        <v>7</v>
      </c>
      <c r="K45" s="20" t="s">
        <v>112</v>
      </c>
      <c r="L45" s="25" t="s">
        <v>93</v>
      </c>
      <c r="M45" s="25">
        <v>160</v>
      </c>
    </row>
    <row r="46" spans="1:13" ht="12.75">
      <c r="A46" s="4" t="s">
        <v>30</v>
      </c>
      <c r="B46" s="10"/>
      <c r="C46" s="10"/>
      <c r="F46" s="32">
        <f>SUM(F37:F45)</f>
        <v>16449.481734231555</v>
      </c>
      <c r="J46" s="20">
        <v>8</v>
      </c>
      <c r="K46" s="20" t="s">
        <v>114</v>
      </c>
      <c r="L46" s="25" t="s">
        <v>115</v>
      </c>
      <c r="M46" s="25">
        <v>170</v>
      </c>
    </row>
    <row r="47" spans="1:13" ht="12.75">
      <c r="A47" s="4" t="s">
        <v>31</v>
      </c>
      <c r="J47" s="20">
        <v>9</v>
      </c>
      <c r="K47" s="20" t="s">
        <v>92</v>
      </c>
      <c r="L47" s="25" t="s">
        <v>118</v>
      </c>
      <c r="M47" s="25">
        <v>123.88</v>
      </c>
    </row>
    <row r="48" spans="1:13" ht="12.75">
      <c r="A48" t="s">
        <v>32</v>
      </c>
      <c r="B48">
        <v>3156.5</v>
      </c>
      <c r="C48" s="5" t="s">
        <v>17</v>
      </c>
      <c r="D48" s="5">
        <v>0.15</v>
      </c>
      <c r="E48" t="s">
        <v>18</v>
      </c>
      <c r="F48" s="11">
        <f>B48*D48</f>
        <v>473.47499999999997</v>
      </c>
      <c r="J48" s="20">
        <v>10</v>
      </c>
      <c r="K48" s="20" t="s">
        <v>120</v>
      </c>
      <c r="L48" s="25" t="s">
        <v>95</v>
      </c>
      <c r="M48" s="25">
        <v>35.1</v>
      </c>
    </row>
    <row r="49" spans="1:13" ht="12.75">
      <c r="A49" t="s">
        <v>33</v>
      </c>
      <c r="F49" s="5"/>
      <c r="J49" s="20">
        <v>11</v>
      </c>
      <c r="K49" s="20"/>
      <c r="L49" s="25"/>
      <c r="M49" s="25"/>
    </row>
    <row r="50" spans="1:13" ht="12.75">
      <c r="A50" s="7" t="s">
        <v>82</v>
      </c>
      <c r="F50" s="5"/>
      <c r="J50" s="20">
        <v>12</v>
      </c>
      <c r="K50" s="20"/>
      <c r="L50" s="25"/>
      <c r="M50" s="25"/>
    </row>
    <row r="51" spans="2:13" ht="12.75">
      <c r="B51">
        <v>3156.5</v>
      </c>
      <c r="C51" t="s">
        <v>17</v>
      </c>
      <c r="D51" s="11">
        <v>0.63</v>
      </c>
      <c r="E51" t="s">
        <v>18</v>
      </c>
      <c r="F51" s="11">
        <f>B51*D51</f>
        <v>1988.595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F48+F51</f>
        <v>2462.07</v>
      </c>
      <c r="J52" s="20">
        <v>14</v>
      </c>
      <c r="K52" s="20"/>
      <c r="L52" s="25"/>
      <c r="M52" s="25"/>
    </row>
    <row r="53" spans="1:13" ht="12.75">
      <c r="A53" s="4" t="s">
        <v>35</v>
      </c>
      <c r="J53" s="20">
        <v>15</v>
      </c>
      <c r="K53" s="20"/>
      <c r="L53" s="25"/>
      <c r="M53" s="25"/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1.72</v>
      </c>
      <c r="E55" t="s">
        <v>18</v>
      </c>
      <c r="F55" s="5">
        <f>B55*D55</f>
        <v>5429.18</v>
      </c>
      <c r="J55" s="20"/>
      <c r="K55" s="20"/>
      <c r="L55" s="31" t="s">
        <v>72</v>
      </c>
      <c r="M55" s="28">
        <f>SUM(M39:M53)</f>
        <v>9064.98</v>
      </c>
    </row>
    <row r="56" spans="1:6" ht="12.75">
      <c r="A56" s="4" t="s">
        <v>37</v>
      </c>
      <c r="F56" s="8">
        <f>SUM(F55)</f>
        <v>5429.18</v>
      </c>
    </row>
    <row r="57" spans="1:6" ht="12.75">
      <c r="A57" s="1" t="s">
        <v>38</v>
      </c>
      <c r="B57" s="1"/>
      <c r="F57" s="32">
        <f>F28+F35+F46+F52+F56</f>
        <v>38822.72673423155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310.5818138738524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39133.30854810541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96</v>
      </c>
    </row>
    <row r="61" spans="1:6" ht="12.75">
      <c r="A61" s="13"/>
      <c r="B61" s="39">
        <v>41609</v>
      </c>
      <c r="C61" s="40">
        <v>31970</v>
      </c>
      <c r="D61" s="43">
        <f>F20</f>
        <v>37892.61</v>
      </c>
      <c r="E61" s="43">
        <f>F59</f>
        <v>39133.30854810541</v>
      </c>
      <c r="F61" s="44">
        <f>C61+D61-E61</f>
        <v>30729.301451894593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2013-03-02T10:37:11Z</dcterms:modified>
  <cp:category/>
  <cp:version/>
  <cp:contentType/>
  <cp:contentStatus/>
</cp:coreProperties>
</file>