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<sst xmlns="http://schemas.openxmlformats.org/spreadsheetml/2006/main" count="136" uniqueCount="109">
  <si>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</si>
  <si>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</si>
  <si>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</si>
  <si>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</si>
  <si>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</si>
  <si>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</si>
  <si>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</si>
  <si>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</si>
  <si>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</si>
  <si>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</si>
  <si>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</si>
  <si>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</si>
  <si>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</si>
  <si>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</si>
  <si>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</si>
  <si>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</si>
  <si>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</si>
  <si>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</si>
  <si>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</si>
  <si>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</si>
  <si>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</si>
  <si>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</si>
  <si>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</si>
  <si>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</si>
  <si>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</si>
  <si>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</si>
  <si>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</si>
  <si>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</si>
  <si>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</si>
  <si>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</si>
  <si>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</si>
  <si>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</si>
  <si>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</si>
  <si>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</si>
  <si>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</si>
  <si>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</si>
  <si>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</si>
  <si>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</si>
  <si>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</si>
  <si>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</si>
  <si>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</si>
  <si>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</si>
  <si>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</si>
  <si>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</si>
  <si>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</si>
  <si>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</si>
  <si>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</si>
  <si>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</si>
  <si>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</si>
  <si>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</si>
  <si>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</si>
  <si>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</si>
  <si>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</si>
  <si>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</si>
  <si>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</si>
  <si>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</si>
  <si>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</si>
  <si>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</si>
  <si>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</si>
  <si>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</si>
  <si>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</si>
  <si>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</si>
  <si>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</si>
  <si>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</si>
  <si>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</si>
  <si>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</si>
  <si>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</si>
  <si>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</si>
  <si>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</si>
  <si>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</si>
  <si>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</si>
  <si>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</si>
  <si>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</si>
  <si>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</si>
  <si>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</si>
  <si>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</si>
  <si>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</si>
  <si>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</si>
  <si>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</si>
  <si>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</si>
  <si>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</si>
  <si>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</si>
  <si>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</si>
  <si>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</si>
  <si>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</si>
  <si>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</si>
  <si>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</si>
  <si>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</si>
  <si>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</si>
  <si>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</si>
  <si>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</si>
  <si>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 (СПАРК,ЭР-телеком,Интер-телеком, Ростелеком)</t>
  </si>
  <si>
    <t>Прочистка по акту</t>
  </si>
  <si>
    <t>Засор канализации(аварийка,наряд)</t>
  </si>
  <si>
    <t>Прочистка канализации</t>
  </si>
  <si>
    <t>Лампа</t>
  </si>
  <si>
    <t>ост.на 01.11.</t>
  </si>
  <si>
    <t>октябрь</t>
  </si>
  <si>
    <t xml:space="preserve">                    за октябрь 2012 г.</t>
  </si>
  <si>
    <t>3. Премия за месячник</t>
  </si>
  <si>
    <t>Смена труб Д 25 м/пл (2мп) кв.18</t>
  </si>
  <si>
    <t>Труба Д 25 м/пл</t>
  </si>
  <si>
    <t>2мп</t>
  </si>
  <si>
    <t>Муфта разъемная 25</t>
  </si>
  <si>
    <t>2шт</t>
  </si>
  <si>
    <t>Перегруппировка радиатора (1шт) кв.18</t>
  </si>
  <si>
    <t>Слив и наполнение системы</t>
  </si>
  <si>
    <t>Смена ламп (5шт) п-д4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</si>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</sst>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F31" sqref="F3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72</v>
      </c>
      <c r="C2" s="1"/>
      <c r="D2" s="1" t="s">
        <v>73</v>
      </c>
      <c r="K2" t="s">
        <v>98</v>
      </c>
    </row>
    <row r="3" spans="2:13" ht="12.75">
      <c r="B3" s="1" t="s">
        <v>84</v>
      </c>
      <c r="C3" s="8" t="s">
        <v>97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2731</v>
      </c>
      <c r="F7" t="s">
        <v>74</v>
      </c>
      <c r="J7" s="15"/>
      <c r="K7" s="15" t="s">
        <v>49</v>
      </c>
      <c r="L7" s="21">
        <v>6</v>
      </c>
      <c r="M7" s="33">
        <f>L7*89.21*1.202</f>
        <v>643.38252</v>
      </c>
    </row>
    <row r="8" spans="1:13" ht="12.75">
      <c r="A8" t="s">
        <v>3</v>
      </c>
      <c r="E8">
        <v>236.3</v>
      </c>
      <c r="F8" t="s">
        <v>74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498</v>
      </c>
      <c r="F10" t="s">
        <v>74</v>
      </c>
      <c r="J10" s="16"/>
      <c r="K10" s="18" t="s">
        <v>54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3770</v>
      </c>
      <c r="F11" t="s">
        <v>74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415</v>
      </c>
      <c r="F12" t="s">
        <v>74</v>
      </c>
      <c r="J12" s="16"/>
      <c r="K12" s="18" t="s">
        <v>53</v>
      </c>
      <c r="L12" s="42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31847.72</v>
      </c>
      <c r="J16" s="15" t="s">
        <v>59</v>
      </c>
      <c r="K16" s="26" t="s">
        <v>60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11">
        <v>36446.27</v>
      </c>
      <c r="J17" s="16" t="s">
        <v>61</v>
      </c>
      <c r="K17" s="18" t="s">
        <v>62</v>
      </c>
      <c r="L17" s="23">
        <v>4.67</v>
      </c>
      <c r="M17" s="33">
        <f t="shared" si="0"/>
        <v>500.7660613999999</v>
      </c>
    </row>
    <row r="18" spans="2:13" ht="12.75">
      <c r="B18" t="s">
        <v>11</v>
      </c>
      <c r="F18" s="9">
        <f>F17/F16</f>
        <v>1.1443918120355239</v>
      </c>
      <c r="J18" s="20"/>
      <c r="K18" s="27" t="s">
        <v>63</v>
      </c>
      <c r="L18" s="34">
        <f>SUM(L7:L17)</f>
        <v>14.67</v>
      </c>
      <c r="M18" s="34">
        <f>SUM(M7:M17)</f>
        <v>1573.0702614</v>
      </c>
    </row>
    <row r="19" spans="1:11" ht="12.75">
      <c r="A19" t="s">
        <v>91</v>
      </c>
      <c r="F19" s="5">
        <v>1346.92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37793.189999999995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94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100</v>
      </c>
      <c r="L23" s="25">
        <v>3.1</v>
      </c>
      <c r="M23" s="33">
        <f aca="true" t="shared" si="1" ref="M23:M33">L23*89.21*1.202*1.15</f>
        <v>382.2764472999999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25">
        <v>2.95</v>
      </c>
      <c r="M24" s="33">
        <f t="shared" si="1"/>
        <v>363.77919984999994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106</v>
      </c>
      <c r="L25" s="25">
        <v>19.02</v>
      </c>
      <c r="M25" s="33">
        <f t="shared" si="1"/>
        <v>2345.4509766599995</v>
      </c>
    </row>
    <row r="26" spans="1:13" ht="12.75">
      <c r="A26" s="6" t="s">
        <v>18</v>
      </c>
      <c r="D26" t="s">
        <v>82</v>
      </c>
      <c r="F26" s="5">
        <v>2870.38</v>
      </c>
      <c r="J26" s="20">
        <v>5</v>
      </c>
      <c r="K26" s="20" t="s">
        <v>107</v>
      </c>
      <c r="L26" s="25">
        <v>0.25</v>
      </c>
      <c r="M26" s="33">
        <f t="shared" si="1"/>
        <v>30.828745749999996</v>
      </c>
    </row>
    <row r="27" spans="1:13" ht="12.75">
      <c r="A27" s="47" t="s">
        <v>99</v>
      </c>
      <c r="B27" s="48"/>
      <c r="C27" s="48"/>
      <c r="D27" s="48"/>
      <c r="E27" s="48"/>
      <c r="F27" s="5">
        <v>901.5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9553.5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1.31</v>
      </c>
      <c r="E30" t="s">
        <v>17</v>
      </c>
      <c r="F30" s="11">
        <f>D30*E7</f>
        <v>3577.61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860</v>
      </c>
      <c r="C32" t="s">
        <v>20</v>
      </c>
      <c r="D32" s="5">
        <v>2.89</v>
      </c>
      <c r="E32" t="s">
        <v>17</v>
      </c>
      <c r="F32" s="5">
        <v>2485.4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236.3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20"/>
      <c r="L33" s="25"/>
      <c r="M33" s="33">
        <f t="shared" si="1"/>
        <v>0</v>
      </c>
    </row>
    <row r="34" spans="1:13" ht="12.75">
      <c r="A34" t="s">
        <v>89</v>
      </c>
      <c r="B34">
        <v>32</v>
      </c>
      <c r="C34" t="s">
        <v>90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SUM(L22:L32)</f>
        <v>34.980000000000004</v>
      </c>
      <c r="M34" s="34">
        <f>SUM(M22:M32)</f>
        <v>4313.558105339999</v>
      </c>
    </row>
    <row r="35" spans="1:11" ht="12.75">
      <c r="A35" t="s">
        <v>92</v>
      </c>
      <c r="D35" s="5"/>
      <c r="F35" s="11">
        <v>0</v>
      </c>
      <c r="K35" s="1" t="s">
        <v>67</v>
      </c>
    </row>
    <row r="36" spans="1:13" ht="12.75">
      <c r="A36" s="4" t="s">
        <v>21</v>
      </c>
      <c r="B36" s="4"/>
      <c r="C36" s="10"/>
      <c r="F36" s="32">
        <f>SUM(F30:F35)</f>
        <v>6063.01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22</v>
      </c>
      <c r="B37" s="4"/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23</v>
      </c>
      <c r="C38">
        <v>156985</v>
      </c>
      <c r="D38">
        <v>219171.6</v>
      </c>
      <c r="E38">
        <v>2731</v>
      </c>
      <c r="F38" s="36">
        <f>C38/D38*E38</f>
        <v>1956.120386947944</v>
      </c>
      <c r="J38" s="20">
        <v>1</v>
      </c>
      <c r="K38" s="20" t="s">
        <v>101</v>
      </c>
      <c r="L38" s="25" t="s">
        <v>102</v>
      </c>
      <c r="M38" s="25">
        <v>190</v>
      </c>
    </row>
    <row r="39" spans="1:13" ht="12.75">
      <c r="A39" t="s">
        <v>24</v>
      </c>
      <c r="C39">
        <v>126260</v>
      </c>
      <c r="D39">
        <v>219171.6</v>
      </c>
      <c r="E39">
        <v>2731</v>
      </c>
      <c r="F39" s="36">
        <f>C39/D39*E39</f>
        <v>1573.2698032044298</v>
      </c>
      <c r="J39" s="20">
        <v>2</v>
      </c>
      <c r="K39" s="20" t="s">
        <v>103</v>
      </c>
      <c r="L39" s="25" t="s">
        <v>104</v>
      </c>
      <c r="M39" s="25">
        <v>300</v>
      </c>
    </row>
    <row r="40" spans="1:13" ht="12.75">
      <c r="A40" t="s">
        <v>25</v>
      </c>
      <c r="F40" s="11">
        <f>M34</f>
        <v>4313.558105339999</v>
      </c>
      <c r="J40" s="20">
        <v>3</v>
      </c>
      <c r="K40" s="20" t="s">
        <v>95</v>
      </c>
      <c r="L40" s="25" t="s">
        <v>108</v>
      </c>
      <c r="M40" s="25">
        <v>32.6</v>
      </c>
    </row>
    <row r="41" spans="1:13" ht="12.75">
      <c r="A41" t="s">
        <v>80</v>
      </c>
      <c r="F41" s="5"/>
      <c r="J41" s="20">
        <v>4</v>
      </c>
      <c r="K41" s="20"/>
      <c r="L41" s="25"/>
      <c r="M41" s="25"/>
    </row>
    <row r="42" spans="2:13" ht="12.75">
      <c r="B42">
        <v>2731</v>
      </c>
      <c r="C42" t="s">
        <v>16</v>
      </c>
      <c r="D42" s="5"/>
      <c r="F42" s="11">
        <v>721.2</v>
      </c>
      <c r="J42" s="20">
        <v>5</v>
      </c>
      <c r="K42" s="20"/>
      <c r="L42" s="25"/>
      <c r="M42" s="25"/>
    </row>
    <row r="43" spans="1:13" ht="12.75">
      <c r="A43" t="s">
        <v>26</v>
      </c>
      <c r="F43" s="5">
        <f>M53</f>
        <v>522.6</v>
      </c>
      <c r="J43" s="20">
        <v>6</v>
      </c>
      <c r="K43" s="20"/>
      <c r="L43" s="25"/>
      <c r="M43" s="25"/>
    </row>
    <row r="44" spans="1:13" ht="12.75">
      <c r="A44" t="s">
        <v>27</v>
      </c>
      <c r="F44" s="5"/>
      <c r="J44" s="20">
        <v>7</v>
      </c>
      <c r="K44" s="20"/>
      <c r="L44" s="25"/>
      <c r="M44" s="25"/>
    </row>
    <row r="45" spans="1:13" ht="12.75">
      <c r="A45" t="s">
        <v>28</v>
      </c>
      <c r="F45" s="5"/>
      <c r="J45" s="20">
        <v>8</v>
      </c>
      <c r="K45" s="20"/>
      <c r="L45" s="25"/>
      <c r="M45" s="25"/>
    </row>
    <row r="46" spans="1:13" ht="12.75">
      <c r="A46" s="45" t="s">
        <v>93</v>
      </c>
      <c r="B46" s="45"/>
      <c r="C46" s="45"/>
      <c r="D46" s="45"/>
      <c r="E46" s="45"/>
      <c r="F46" s="46">
        <v>0</v>
      </c>
      <c r="J46" s="20">
        <v>9</v>
      </c>
      <c r="K46" s="20"/>
      <c r="L46" s="25"/>
      <c r="M46" s="25"/>
    </row>
    <row r="47" spans="2:13" ht="12.75">
      <c r="B47">
        <v>2731</v>
      </c>
      <c r="C47" t="s">
        <v>16</v>
      </c>
      <c r="D47" s="11">
        <v>0.28</v>
      </c>
      <c r="E47" t="s">
        <v>17</v>
      </c>
      <c r="F47" s="5">
        <f>B47*D47</f>
        <v>764.6800000000001</v>
      </c>
      <c r="J47" s="20">
        <v>10</v>
      </c>
      <c r="K47" s="20"/>
      <c r="L47" s="25"/>
      <c r="M47" s="25"/>
    </row>
    <row r="48" spans="1:13" ht="12.75">
      <c r="A48" s="4" t="s">
        <v>29</v>
      </c>
      <c r="B48" s="4"/>
      <c r="C48" s="10"/>
      <c r="F48" s="32">
        <f>SUM(F38:F47)</f>
        <v>9851.428295492375</v>
      </c>
      <c r="J48" s="20">
        <v>11</v>
      </c>
      <c r="K48" s="20"/>
      <c r="L48" s="25"/>
      <c r="M48" s="25"/>
    </row>
    <row r="49" spans="1:13" ht="12.75">
      <c r="A49" s="4" t="s">
        <v>30</v>
      </c>
      <c r="J49" s="20">
        <v>12</v>
      </c>
      <c r="K49" s="20"/>
      <c r="L49" s="25"/>
      <c r="M49" s="25"/>
    </row>
    <row r="50" spans="1:13" ht="12.75">
      <c r="A50" t="s">
        <v>31</v>
      </c>
      <c r="B50">
        <v>2731</v>
      </c>
      <c r="C50" t="s">
        <v>74</v>
      </c>
      <c r="D50" s="5">
        <v>0.14</v>
      </c>
      <c r="E50" t="s">
        <v>17</v>
      </c>
      <c r="F50" s="11">
        <f>B50*D50</f>
        <v>382.34000000000003</v>
      </c>
      <c r="J50" s="20">
        <v>13</v>
      </c>
      <c r="K50" s="20"/>
      <c r="L50" s="25"/>
      <c r="M50" s="25"/>
    </row>
    <row r="51" spans="1:13" ht="12.75">
      <c r="A51" t="s">
        <v>32</v>
      </c>
      <c r="F51" s="5"/>
      <c r="J51" s="20">
        <v>14</v>
      </c>
      <c r="K51" s="20"/>
      <c r="L51" s="25"/>
      <c r="M51" s="25"/>
    </row>
    <row r="52" spans="1:13" ht="12.75">
      <c r="A52" s="7" t="s">
        <v>79</v>
      </c>
      <c r="F52" s="5"/>
      <c r="J52" s="20">
        <v>15</v>
      </c>
      <c r="K52" s="20"/>
      <c r="L52" s="25"/>
      <c r="M52" s="25"/>
    </row>
    <row r="53" spans="2:13" ht="12.75">
      <c r="B53">
        <v>2731</v>
      </c>
      <c r="C53" t="s">
        <v>16</v>
      </c>
      <c r="D53" s="11">
        <v>0.67</v>
      </c>
      <c r="E53" t="s">
        <v>17</v>
      </c>
      <c r="F53" s="5">
        <f>B53*D53</f>
        <v>1829.7700000000002</v>
      </c>
      <c r="J53" s="20"/>
      <c r="K53" s="20"/>
      <c r="L53" s="31" t="s">
        <v>70</v>
      </c>
      <c r="M53" s="28">
        <f>SUM(M38:M52)</f>
        <v>522.6</v>
      </c>
    </row>
    <row r="54" spans="1:6" ht="12.75">
      <c r="A54" s="4" t="s">
        <v>33</v>
      </c>
      <c r="B54" s="1"/>
      <c r="F54" s="32">
        <f>F50+F53</f>
        <v>2212.11</v>
      </c>
    </row>
    <row r="55" ht="12.75">
      <c r="A55" s="4" t="s">
        <v>34</v>
      </c>
    </row>
    <row r="56" spans="1:6" ht="12.75">
      <c r="A56" s="7" t="s">
        <v>83</v>
      </c>
      <c r="B56" s="7"/>
      <c r="C56" s="7"/>
      <c r="D56" s="7"/>
      <c r="E56" s="7"/>
      <c r="F56" s="7"/>
    </row>
    <row r="57" spans="2:6" ht="12.75">
      <c r="B57">
        <v>2731</v>
      </c>
      <c r="C57" t="s">
        <v>16</v>
      </c>
      <c r="D57" s="11">
        <v>1.62</v>
      </c>
      <c r="E57" t="s">
        <v>17</v>
      </c>
      <c r="F57" s="5">
        <f>B57*D57</f>
        <v>4424.22</v>
      </c>
    </row>
    <row r="58" spans="1:6" ht="12.75">
      <c r="A58" s="4" t="s">
        <v>35</v>
      </c>
      <c r="B58" s="1"/>
      <c r="F58" s="8">
        <f>SUM(F57)</f>
        <v>4424.22</v>
      </c>
    </row>
    <row r="59" spans="1:6" ht="12.75">
      <c r="A59" s="1" t="s">
        <v>36</v>
      </c>
      <c r="B59" s="1"/>
      <c r="F59" s="8">
        <f>F28+F36+F48+F54+F58</f>
        <v>32104.268295492377</v>
      </c>
    </row>
    <row r="60" spans="1:6" ht="12.75">
      <c r="A60" s="1" t="s">
        <v>38</v>
      </c>
      <c r="B60" s="37">
        <v>0.008</v>
      </c>
      <c r="C60" s="1"/>
      <c r="D60" s="1"/>
      <c r="E60" s="1"/>
      <c r="F60" s="32">
        <f>F59*0.8%</f>
        <v>256.834146363939</v>
      </c>
    </row>
    <row r="61" spans="1:6" ht="15">
      <c r="A61" s="12" t="s">
        <v>39</v>
      </c>
      <c r="B61" s="12"/>
      <c r="C61" s="12"/>
      <c r="D61" s="12"/>
      <c r="E61" s="12"/>
      <c r="F61" s="35">
        <f>F59+F60</f>
        <v>32361.102441856317</v>
      </c>
    </row>
    <row r="62" spans="2:6" ht="12.75">
      <c r="B62" s="38" t="s">
        <v>75</v>
      </c>
      <c r="C62" s="39" t="s">
        <v>76</v>
      </c>
      <c r="D62" s="22" t="s">
        <v>77</v>
      </c>
      <c r="E62" s="22" t="s">
        <v>78</v>
      </c>
      <c r="F62" s="43" t="s">
        <v>96</v>
      </c>
    </row>
    <row r="63" spans="1:6" ht="12.75">
      <c r="A63" s="13"/>
      <c r="B63" s="40">
        <v>41183</v>
      </c>
      <c r="C63" s="41">
        <v>-61816</v>
      </c>
      <c r="D63" s="42">
        <f>F20</f>
        <v>37793.189999999995</v>
      </c>
      <c r="E63" s="42">
        <f>F61</f>
        <v>32361.102441856317</v>
      </c>
      <c r="F63" s="44">
        <f>C63+D63-E63</f>
        <v>-56383.91244185632</v>
      </c>
    </row>
    <row r="81" spans="7:9" ht="12.75">
      <c r="G81" s="7"/>
      <c r="H81" s="7"/>
      <c r="I81" s="7"/>
    </row>
  </sheetData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2011-12-28T11:51:58Z</cp:lastPrinted>
  <dcterms:created xsi:type="dcterms:W3CDTF">2008-08-18T07:30:19Z</dcterms:created>
  <dcterms:modified xsi:type="dcterms:W3CDTF">2012-12-27T12:38:22Z</dcterms:modified>
  <cp:category/>
  <cp:version/>
  <cp:contentType/>
  <cp:contentStatus/>
</cp:coreProperties>
</file>