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<sst xmlns="http://schemas.openxmlformats.org/spreadsheetml/2006/main" count="128" uniqueCount="101">
  <si>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</si>
  <si>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</si>
  <si>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</si>
  <si>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</si>
  <si>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</si>
  <si>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</si>
  <si>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</si>
  <si>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</si>
  <si>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</si>
  <si>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</si>
  <si>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</si>
  <si>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</si>
  <si>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</si>
  <si>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</si>
  <si>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</si>
  <si>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</si>
  <si>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</si>
  <si>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</si>
  <si>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</si>
  <si>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</si>
  <si>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</si>
  <si>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</si>
  <si>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</si>
  <si>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</si>
  <si>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</si>
  <si>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</si>
  <si>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</si>
  <si>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</si>
  <si>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</si>
  <si>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</si>
  <si>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</si>
  <si>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</si>
  <si>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</si>
  <si>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</si>
  <si>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</si>
  <si>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</si>
  <si>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</si>
  <si>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</si>
  <si>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</si>
  <si>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</si>
  <si>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</si>
  <si>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</si>
  <si>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</si>
  <si>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</si>
  <si>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</si>
  <si>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</si>
  <si>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</si>
  <si>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</si>
  <si>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</si>
  <si>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</si>
  <si>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</si>
  <si>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</si>
  <si>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</si>
  <si>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</si>
  <si>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</si>
  <si>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</si>
  <si>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</si>
  <si>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</si>
  <si>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</si>
  <si>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</si>
  <si>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</si>
  <si>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</si>
  <si>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</si>
  <si>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</si>
  <si>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</si>
  <si>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</si>
  <si>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</si>
  <si>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</si>
  <si>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</si>
  <si>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</si>
  <si>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</si>
  <si>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</si>
  <si>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</si>
  <si>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</si>
  <si>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>д.№ 11 к2</t>
  </si>
  <si>
    <t>Учет затрат по текущему ремонту по ул. Забайкальская 11к2</t>
  </si>
  <si>
    <t>0,7 ставки</t>
  </si>
  <si>
    <t>3. Текущий ремонт</t>
  </si>
  <si>
    <t xml:space="preserve">     ИТОГО по 3 разделу</t>
  </si>
  <si>
    <t>4. Общепроизводственные расходы</t>
  </si>
  <si>
    <t>ИТОГО по 4 разделу</t>
  </si>
  <si>
    <t>5. Общехозяйственные расходы</t>
  </si>
  <si>
    <t xml:space="preserve">ИТОГО по 5 разделу </t>
  </si>
  <si>
    <t xml:space="preserve">         за</t>
  </si>
  <si>
    <t>((з/пл. и ЕСН администрации ООО , содерж.конторы,оргтехники, почт.канц-е  расходы)</t>
  </si>
  <si>
    <t>1.2 Аренда (эр-телеком)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</si>
  <si>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</si>
  <si>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</si>
  <si>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</si>
  <si>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</si>
  <si>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</si>
  <si>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</si>
  <si>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5шт</t>
  </si>
  <si>
    <t>ост.на 01.04.</t>
  </si>
  <si>
    <t>март</t>
  </si>
  <si>
    <t xml:space="preserve">                    за  март  2012 г.</t>
  </si>
  <si>
    <t>Установка заглушек (6шт)</t>
  </si>
  <si>
    <t>Изготовление заглушек</t>
  </si>
  <si>
    <t>Пробивка отверстий (12шт)</t>
  </si>
  <si>
    <t>Смена ламп (5шт)</t>
  </si>
  <si>
    <t>Лампа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</si>
</sst>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7">
      <selection activeCell="K26" sqref="K2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65</v>
      </c>
      <c r="C2" s="1"/>
      <c r="D2" s="1" t="s">
        <v>74</v>
      </c>
      <c r="K2" t="s">
        <v>95</v>
      </c>
    </row>
    <row r="3" spans="2:13" ht="12.75">
      <c r="B3" s="1" t="s">
        <v>83</v>
      </c>
      <c r="C3" s="8" t="s">
        <v>94</v>
      </c>
      <c r="D3" s="1" t="s">
        <v>87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0:13" ht="12.75">
      <c r="J4" s="15" t="s">
        <v>35</v>
      </c>
      <c r="K4" s="21" t="s">
        <v>36</v>
      </c>
      <c r="L4" s="21" t="s">
        <v>38</v>
      </c>
      <c r="M4" s="21" t="s">
        <v>41</v>
      </c>
    </row>
    <row r="5" spans="2:13" ht="12.75">
      <c r="B5" t="s">
        <v>1</v>
      </c>
      <c r="J5" s="15"/>
      <c r="K5" s="15"/>
      <c r="L5" s="21" t="s">
        <v>39</v>
      </c>
      <c r="M5" s="21"/>
    </row>
    <row r="6" spans="10:13" ht="12.75">
      <c r="J6" s="14">
        <v>1</v>
      </c>
      <c r="K6" s="14" t="s">
        <v>42</v>
      </c>
      <c r="L6" s="14"/>
      <c r="M6" s="14"/>
    </row>
    <row r="7" spans="1:13" ht="12.75">
      <c r="A7" t="s">
        <v>2</v>
      </c>
      <c r="E7">
        <v>3338.5</v>
      </c>
      <c r="F7" t="s">
        <v>66</v>
      </c>
      <c r="J7" s="15"/>
      <c r="K7" s="15" t="s">
        <v>43</v>
      </c>
      <c r="L7" s="21">
        <v>8</v>
      </c>
      <c r="M7" s="33">
        <f>L7*81.377*1.202</f>
        <v>782.5212319999999</v>
      </c>
    </row>
    <row r="8" spans="1:13" ht="12.75">
      <c r="A8" t="s">
        <v>3</v>
      </c>
      <c r="E8">
        <v>1022</v>
      </c>
      <c r="F8" t="s">
        <v>66</v>
      </c>
      <c r="J8" s="16"/>
      <c r="K8" s="16" t="s">
        <v>44</v>
      </c>
      <c r="L8" s="23">
        <v>0</v>
      </c>
      <c r="M8" s="33">
        <f>L8*81.377*1.202</f>
        <v>0</v>
      </c>
    </row>
    <row r="9" spans="1:13" ht="12.75">
      <c r="A9" t="s">
        <v>4</v>
      </c>
      <c r="J9" s="15">
        <v>2</v>
      </c>
      <c r="K9" s="24" t="s">
        <v>45</v>
      </c>
      <c r="L9" s="21"/>
      <c r="M9" s="33"/>
    </row>
    <row r="10" spans="1:13" ht="12.75">
      <c r="A10" t="s">
        <v>5</v>
      </c>
      <c r="E10">
        <v>493.8</v>
      </c>
      <c r="F10" t="s">
        <v>66</v>
      </c>
      <c r="J10" s="16"/>
      <c r="K10" s="18" t="s">
        <v>48</v>
      </c>
      <c r="L10" s="23">
        <v>3</v>
      </c>
      <c r="M10" s="33">
        <f>L10*81.377*1.202</f>
        <v>293.44546199999996</v>
      </c>
    </row>
    <row r="11" spans="1:13" ht="12.75">
      <c r="A11" t="s">
        <v>6</v>
      </c>
      <c r="E11">
        <v>370</v>
      </c>
      <c r="F11" t="s">
        <v>66</v>
      </c>
      <c r="J11" s="14">
        <v>3</v>
      </c>
      <c r="K11" s="17" t="s">
        <v>46</v>
      </c>
      <c r="L11" s="22"/>
      <c r="M11" s="33"/>
    </row>
    <row r="12" spans="1:13" ht="12.75">
      <c r="A12" t="s">
        <v>7</v>
      </c>
      <c r="E12">
        <v>303.7</v>
      </c>
      <c r="F12" t="s">
        <v>66</v>
      </c>
      <c r="J12" s="16"/>
      <c r="K12" s="18" t="s">
        <v>47</v>
      </c>
      <c r="L12" s="23">
        <v>2</v>
      </c>
      <c r="M12" s="33">
        <f>L12*81.377*1.202</f>
        <v>195.63030799999999</v>
      </c>
    </row>
    <row r="13" spans="10:13" ht="12.75">
      <c r="J13" s="20">
        <v>4</v>
      </c>
      <c r="K13" s="19" t="s">
        <v>49</v>
      </c>
      <c r="L13" s="25">
        <v>0</v>
      </c>
      <c r="M13" s="33">
        <f>L13*81.377*1.202</f>
        <v>0</v>
      </c>
    </row>
    <row r="14" spans="2:13" ht="12.75">
      <c r="B14" s="1" t="s">
        <v>8</v>
      </c>
      <c r="C14" s="1"/>
      <c r="J14" s="14">
        <v>5</v>
      </c>
      <c r="K14" s="17" t="s">
        <v>50</v>
      </c>
      <c r="L14" s="22"/>
      <c r="M14" s="33"/>
    </row>
    <row r="15" spans="10:13" ht="12.75">
      <c r="J15" s="15" t="s">
        <v>51</v>
      </c>
      <c r="K15" s="26" t="s">
        <v>52</v>
      </c>
      <c r="L15" s="21">
        <v>0</v>
      </c>
      <c r="M15" s="33">
        <f>L15*81.377*1.202</f>
        <v>0</v>
      </c>
    </row>
    <row r="16" spans="1:13" ht="12.75">
      <c r="A16" s="2" t="s">
        <v>9</v>
      </c>
      <c r="F16" s="11">
        <v>33652.07</v>
      </c>
      <c r="J16" s="15" t="s">
        <v>53</v>
      </c>
      <c r="K16" s="26" t="s">
        <v>54</v>
      </c>
      <c r="L16" s="21">
        <v>3</v>
      </c>
      <c r="M16" s="33">
        <f>L16*81.377*1.202</f>
        <v>293.44546199999996</v>
      </c>
    </row>
    <row r="17" spans="1:13" ht="12.75">
      <c r="A17" t="s">
        <v>10</v>
      </c>
      <c r="F17" s="5">
        <v>29078.76</v>
      </c>
      <c r="J17" s="16" t="s">
        <v>55</v>
      </c>
      <c r="K17" s="18" t="s">
        <v>56</v>
      </c>
      <c r="L17" s="23">
        <v>4.35</v>
      </c>
      <c r="M17" s="33">
        <f>L17*81.377*1.202</f>
        <v>425.49591989999993</v>
      </c>
    </row>
    <row r="18" spans="2:13" ht="12.75">
      <c r="B18" t="s">
        <v>11</v>
      </c>
      <c r="F18" s="9">
        <f>F17/F16</f>
        <v>0.8641001875961865</v>
      </c>
      <c r="J18" s="20"/>
      <c r="K18" s="27" t="s">
        <v>57</v>
      </c>
      <c r="L18" s="28">
        <f>SUM(L7:L17)</f>
        <v>20.35</v>
      </c>
      <c r="M18" s="34">
        <f>SUM(M7:M17)</f>
        <v>1990.5383838999999</v>
      </c>
    </row>
    <row r="19" spans="1:11" ht="12.75">
      <c r="A19" t="s">
        <v>85</v>
      </c>
      <c r="F19" s="5">
        <v>400</v>
      </c>
      <c r="K19" s="1" t="s">
        <v>58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29478.76</v>
      </c>
      <c r="J20" s="22" t="s">
        <v>34</v>
      </c>
      <c r="K20" s="14"/>
      <c r="L20" s="22" t="s">
        <v>37</v>
      </c>
      <c r="M20" s="22" t="s">
        <v>40</v>
      </c>
    </row>
    <row r="21" spans="10:13" ht="12.75">
      <c r="J21" s="23" t="s">
        <v>35</v>
      </c>
      <c r="K21" s="23" t="s">
        <v>36</v>
      </c>
      <c r="L21" s="23" t="s">
        <v>59</v>
      </c>
      <c r="M21" s="23" t="s">
        <v>41</v>
      </c>
    </row>
    <row r="22" spans="2:13" ht="12.75">
      <c r="B22" s="1" t="s">
        <v>13</v>
      </c>
      <c r="C22" s="1"/>
      <c r="J22" s="20">
        <v>1</v>
      </c>
      <c r="K22" s="20" t="s">
        <v>96</v>
      </c>
      <c r="L22" s="25">
        <v>6.72</v>
      </c>
      <c r="M22" s="33">
        <f>L22*81.377*1.202</f>
        <v>657.31783488</v>
      </c>
    </row>
    <row r="23" spans="10:13" ht="12.75">
      <c r="J23" s="20">
        <v>2</v>
      </c>
      <c r="K23" s="20" t="s">
        <v>97</v>
      </c>
      <c r="L23" s="25">
        <v>0.6</v>
      </c>
      <c r="M23" s="33">
        <f aca="true" t="shared" si="0" ref="M23:M32">L23*81.377*1.202</f>
        <v>58.68909239999999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98</v>
      </c>
      <c r="L24" s="25">
        <v>10.26</v>
      </c>
      <c r="M24" s="33">
        <f t="shared" si="0"/>
        <v>1003.5834800399999</v>
      </c>
    </row>
    <row r="25" spans="1:13" ht="12.75">
      <c r="A25" t="s">
        <v>15</v>
      </c>
      <c r="D25" t="s">
        <v>76</v>
      </c>
      <c r="F25" s="11">
        <v>3626.43</v>
      </c>
      <c r="J25" s="20">
        <v>4</v>
      </c>
      <c r="K25" s="20" t="s">
        <v>99</v>
      </c>
      <c r="L25" s="25">
        <v>0.35</v>
      </c>
      <c r="M25" s="33">
        <f t="shared" si="0"/>
        <v>34.2353039</v>
      </c>
    </row>
    <row r="26" spans="1:13" ht="12.75">
      <c r="A26" s="6" t="s">
        <v>18</v>
      </c>
      <c r="D26" t="s">
        <v>73</v>
      </c>
      <c r="F26" s="5">
        <v>1724.15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86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31</v>
      </c>
      <c r="F28" s="32">
        <f>F25+F26+F27</f>
        <v>5350.58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88</v>
      </c>
      <c r="D30" s="5">
        <v>1.01</v>
      </c>
      <c r="E30" t="s">
        <v>17</v>
      </c>
      <c r="F30" s="11">
        <f>E7*D30</f>
        <v>3371.885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89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619</v>
      </c>
      <c r="C32" t="s">
        <v>20</v>
      </c>
      <c r="D32" s="5">
        <v>2.73</v>
      </c>
      <c r="E32" t="s">
        <v>17</v>
      </c>
      <c r="F32" s="5">
        <v>1689.87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90</v>
      </c>
      <c r="B33">
        <v>1022</v>
      </c>
      <c r="C33" t="s">
        <v>16</v>
      </c>
      <c r="D33" s="5">
        <v>0.3</v>
      </c>
      <c r="E33" t="s">
        <v>17</v>
      </c>
      <c r="F33" s="11">
        <f>B33*D33</f>
        <v>306.59999999999997</v>
      </c>
      <c r="J33" s="20"/>
      <c r="K33" s="30" t="s">
        <v>57</v>
      </c>
      <c r="L33" s="28">
        <f>SUM(L22:L32)</f>
        <v>17.93</v>
      </c>
      <c r="M33" s="34">
        <f>SUM(M22:M32)</f>
        <v>1753.82571122</v>
      </c>
    </row>
    <row r="34" spans="1:11" ht="12.75">
      <c r="A34" t="s">
        <v>91</v>
      </c>
      <c r="D34" s="5">
        <v>0</v>
      </c>
      <c r="E34" t="s">
        <v>17</v>
      </c>
      <c r="F34" s="11">
        <f>B34*D34</f>
        <v>0</v>
      </c>
      <c r="K34" s="1" t="s">
        <v>61</v>
      </c>
    </row>
    <row r="35" spans="1:13" ht="12.75">
      <c r="A35" s="4" t="s">
        <v>21</v>
      </c>
      <c r="B35" s="10"/>
      <c r="C35" s="10"/>
      <c r="F35" s="32">
        <f>SUM(F30:F34)</f>
        <v>5368.3550000000005</v>
      </c>
      <c r="J35" s="22" t="s">
        <v>34</v>
      </c>
      <c r="K35" s="22"/>
      <c r="L35" s="22" t="s">
        <v>62</v>
      </c>
      <c r="M35" s="22" t="s">
        <v>40</v>
      </c>
    </row>
    <row r="36" spans="1:13" ht="12.75">
      <c r="A36" s="4" t="s">
        <v>77</v>
      </c>
      <c r="B36" s="4"/>
      <c r="J36" s="23" t="s">
        <v>35</v>
      </c>
      <c r="K36" s="23" t="s">
        <v>36</v>
      </c>
      <c r="L36" s="23"/>
      <c r="M36" s="23" t="s">
        <v>63</v>
      </c>
    </row>
    <row r="37" spans="1:13" ht="12.75">
      <c r="A37" t="s">
        <v>22</v>
      </c>
      <c r="C37">
        <v>142896</v>
      </c>
      <c r="D37">
        <v>219171.6</v>
      </c>
      <c r="E37">
        <v>3338.5</v>
      </c>
      <c r="F37" s="35">
        <f>C37/D37*E37</f>
        <v>2176.64284971228</v>
      </c>
      <c r="J37" s="20">
        <v>1</v>
      </c>
      <c r="K37" s="20" t="s">
        <v>100</v>
      </c>
      <c r="L37" s="25" t="s">
        <v>92</v>
      </c>
      <c r="M37" s="25">
        <v>32.6</v>
      </c>
    </row>
    <row r="38" spans="1:13" ht="12.75">
      <c r="A38" t="s">
        <v>23</v>
      </c>
      <c r="C38">
        <v>130615</v>
      </c>
      <c r="D38">
        <v>219171.6</v>
      </c>
      <c r="E38">
        <v>3338.5</v>
      </c>
      <c r="F38" s="35">
        <f>C38/D38*E38</f>
        <v>1989.5742765029775</v>
      </c>
      <c r="J38" s="20">
        <v>2</v>
      </c>
      <c r="K38" s="20"/>
      <c r="L38" s="25"/>
      <c r="M38" s="25"/>
    </row>
    <row r="39" spans="1:13" ht="12.75">
      <c r="A39" t="s">
        <v>24</v>
      </c>
      <c r="F39" s="11">
        <f>M33</f>
        <v>1753.82571122</v>
      </c>
      <c r="J39" s="20">
        <v>3</v>
      </c>
      <c r="K39" s="20"/>
      <c r="L39" s="25"/>
      <c r="M39" s="25"/>
    </row>
    <row r="40" spans="1:13" ht="12.75">
      <c r="A40" t="s">
        <v>71</v>
      </c>
      <c r="F40" s="5"/>
      <c r="J40" s="20">
        <v>4</v>
      </c>
      <c r="K40" s="20"/>
      <c r="L40" s="25"/>
      <c r="M40" s="25"/>
    </row>
    <row r="41" spans="2:13" ht="12.75">
      <c r="B41">
        <v>3338.5</v>
      </c>
      <c r="C41" t="s">
        <v>16</v>
      </c>
      <c r="D41" s="5"/>
      <c r="F41" s="11">
        <f>B41*D41</f>
        <v>0</v>
      </c>
      <c r="J41" s="20">
        <v>5</v>
      </c>
      <c r="K41" s="20"/>
      <c r="L41" s="25"/>
      <c r="M41" s="25"/>
    </row>
    <row r="42" spans="1:13" ht="12.75">
      <c r="A42" t="s">
        <v>25</v>
      </c>
      <c r="F42" s="11">
        <f>M50</f>
        <v>32.6</v>
      </c>
      <c r="J42" s="20">
        <v>6</v>
      </c>
      <c r="K42" s="20"/>
      <c r="L42" s="25"/>
      <c r="M42" s="25"/>
    </row>
    <row r="43" spans="1:13" ht="12.75">
      <c r="A43" t="s">
        <v>26</v>
      </c>
      <c r="F43" s="5"/>
      <c r="J43" s="20">
        <v>7</v>
      </c>
      <c r="K43" s="20"/>
      <c r="L43" s="25"/>
      <c r="M43" s="25"/>
    </row>
    <row r="44" spans="1:13" ht="12.75">
      <c r="A44" t="s">
        <v>27</v>
      </c>
      <c r="F44" s="5"/>
      <c r="J44" s="20">
        <v>8</v>
      </c>
      <c r="K44" s="20"/>
      <c r="L44" s="25"/>
      <c r="M44" s="25"/>
    </row>
    <row r="45" spans="2:13" ht="12.75">
      <c r="B45">
        <v>3338.5</v>
      </c>
      <c r="C45" t="s">
        <v>16</v>
      </c>
      <c r="D45" s="11">
        <v>0.24</v>
      </c>
      <c r="E45" t="s">
        <v>17</v>
      </c>
      <c r="F45" s="11">
        <f>B45*D45</f>
        <v>801.24</v>
      </c>
      <c r="J45" s="20">
        <v>9</v>
      </c>
      <c r="K45" s="20"/>
      <c r="L45" s="25"/>
      <c r="M45" s="25"/>
    </row>
    <row r="46" spans="1:13" ht="12.75">
      <c r="A46" s="4" t="s">
        <v>78</v>
      </c>
      <c r="B46" s="10"/>
      <c r="C46" s="10"/>
      <c r="F46" s="32">
        <f>SUM(F37:F45)</f>
        <v>6753.882837435258</v>
      </c>
      <c r="J46" s="20">
        <v>10</v>
      </c>
      <c r="K46" s="20"/>
      <c r="L46" s="25"/>
      <c r="M46" s="25"/>
    </row>
    <row r="47" spans="1:13" ht="12.75">
      <c r="A47" s="4" t="s">
        <v>79</v>
      </c>
      <c r="F47" s="5"/>
      <c r="J47" s="20">
        <v>11</v>
      </c>
      <c r="K47" s="20"/>
      <c r="L47" s="25"/>
      <c r="M47" s="25"/>
    </row>
    <row r="48" spans="1:13" ht="12.75">
      <c r="A48" t="s">
        <v>28</v>
      </c>
      <c r="B48">
        <v>3338.5</v>
      </c>
      <c r="C48" t="s">
        <v>66</v>
      </c>
      <c r="D48" s="5">
        <v>0.17</v>
      </c>
      <c r="E48" t="s">
        <v>17</v>
      </c>
      <c r="F48" s="11">
        <f>B48*D48</f>
        <v>567.5450000000001</v>
      </c>
      <c r="J48" s="20">
        <v>12</v>
      </c>
      <c r="K48" s="20"/>
      <c r="L48" s="25"/>
      <c r="M48" s="25"/>
    </row>
    <row r="49" spans="1:13" ht="12.75">
      <c r="A49" t="s">
        <v>29</v>
      </c>
      <c r="F49" s="5"/>
      <c r="J49" s="20">
        <v>13</v>
      </c>
      <c r="K49" s="20"/>
      <c r="L49" s="25"/>
      <c r="M49" s="25"/>
    </row>
    <row r="50" spans="1:13" ht="12.75">
      <c r="A50" s="7" t="s">
        <v>72</v>
      </c>
      <c r="F50" s="5"/>
      <c r="J50" s="20"/>
      <c r="K50" s="20"/>
      <c r="L50" s="31" t="s">
        <v>64</v>
      </c>
      <c r="M50" s="34">
        <f>SUM(M37:M49)</f>
        <v>32.6</v>
      </c>
    </row>
    <row r="51" spans="2:6" ht="12.75">
      <c r="B51">
        <v>3338.5</v>
      </c>
      <c r="C51" t="s">
        <v>16</v>
      </c>
      <c r="D51" s="11">
        <v>0.62</v>
      </c>
      <c r="E51" t="s">
        <v>17</v>
      </c>
      <c r="F51" s="11">
        <f>B51*D51</f>
        <v>2069.87</v>
      </c>
    </row>
    <row r="52" spans="1:6" ht="12.75">
      <c r="A52" s="4" t="s">
        <v>80</v>
      </c>
      <c r="F52" s="32">
        <f>F48+F51</f>
        <v>2637.415</v>
      </c>
    </row>
    <row r="53" ht="12.75">
      <c r="A53" s="4" t="s">
        <v>81</v>
      </c>
    </row>
    <row r="54" spans="1:6" ht="12.75">
      <c r="A54" s="7" t="s">
        <v>84</v>
      </c>
      <c r="B54" s="7"/>
      <c r="C54" s="7"/>
      <c r="D54" s="7"/>
      <c r="E54" s="7"/>
      <c r="F54" s="7"/>
    </row>
    <row r="55" spans="2:6" ht="12.75">
      <c r="B55">
        <v>3338.5</v>
      </c>
      <c r="C55" t="s">
        <v>16</v>
      </c>
      <c r="D55" s="11">
        <v>1.46</v>
      </c>
      <c r="E55" t="s">
        <v>17</v>
      </c>
      <c r="F55" s="11">
        <f>B55*D55</f>
        <v>4874.21</v>
      </c>
    </row>
    <row r="56" spans="1:6" ht="12.75">
      <c r="A56" s="4" t="s">
        <v>82</v>
      </c>
      <c r="F56" s="8">
        <f>SUM(F55)</f>
        <v>4874.21</v>
      </c>
    </row>
    <row r="57" spans="1:6" ht="12.75">
      <c r="A57" s="1" t="s">
        <v>30</v>
      </c>
      <c r="B57" s="1"/>
      <c r="F57" s="32">
        <f>F28+F35+F46+F52+F56</f>
        <v>24984.442837435257</v>
      </c>
    </row>
    <row r="58" spans="1:6" ht="12.75">
      <c r="A58" s="1" t="s">
        <v>32</v>
      </c>
      <c r="B58" s="36">
        <v>0.008</v>
      </c>
      <c r="C58" s="1"/>
      <c r="D58" s="1"/>
      <c r="E58" s="1"/>
      <c r="F58" s="32">
        <f>F57*0.8%</f>
        <v>199.87554269948205</v>
      </c>
    </row>
    <row r="59" spans="1:6" ht="15">
      <c r="A59" s="12" t="s">
        <v>33</v>
      </c>
      <c r="B59" s="12"/>
      <c r="C59" s="12"/>
      <c r="D59" s="12"/>
      <c r="E59" s="12"/>
      <c r="F59" s="42">
        <f>F57+F58</f>
        <v>25184.31838013474</v>
      </c>
    </row>
    <row r="60" spans="2:6" ht="12.75">
      <c r="B60" s="37" t="s">
        <v>67</v>
      </c>
      <c r="C60" s="38" t="s">
        <v>68</v>
      </c>
      <c r="D60" s="22" t="s">
        <v>69</v>
      </c>
      <c r="E60" s="22" t="s">
        <v>70</v>
      </c>
      <c r="F60" s="41" t="s">
        <v>93</v>
      </c>
    </row>
    <row r="61" spans="1:6" ht="12.75">
      <c r="A61" s="13"/>
      <c r="B61" s="39">
        <v>40969</v>
      </c>
      <c r="C61" s="40">
        <v>-55636</v>
      </c>
      <c r="D61" s="43">
        <f>F20</f>
        <v>29478.76</v>
      </c>
      <c r="E61" s="43">
        <f>F59</f>
        <v>25184.31838013474</v>
      </c>
      <c r="F61" s="44">
        <f>C61+D61-E61</f>
        <v>-51341.55838013474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2011-12-23T15:57:59Z</cp:lastPrinted>
  <dcterms:created xsi:type="dcterms:W3CDTF">2008-08-18T07:30:19Z</dcterms:created>
  <dcterms:modified xsi:type="dcterms:W3CDTF">2012-05-26T08:57:13Z</dcterms:modified>
  <cp:category/>
  <cp:version/>
  <cp:contentType/>
  <cp:contentStatus/>
</cp:coreProperties>
</file>