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<sst xmlns="http://schemas.openxmlformats.org/spreadsheetml/2006/main" count="165" uniqueCount="133">
  <si>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</si>
  <si>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</si>
  <si>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</si>
  <si>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</si>
  <si>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</si>
  <si>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</si>
  <si>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</si>
  <si>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</si>
  <si>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</si>
  <si>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</si>
  <si>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</si>
  <si>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</si>
  <si>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</si>
  <si>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</si>
  <si>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</si>
  <si>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</si>
  <si>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</si>
  <si>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</si>
  <si>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</si>
  <si>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</si>
  <si>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</si>
  <si>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</si>
  <si>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</si>
  <si>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</si>
  <si>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</si>
  <si>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</si>
  <si>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</si>
  <si>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</si>
  <si>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</si>
  <si>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</si>
  <si>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</si>
  <si>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</si>
  <si>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</si>
  <si>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</si>
  <si>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</si>
  <si>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</si>
  <si>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</si>
  <si>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</si>
  <si>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</si>
  <si>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</si>
  <si>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</si>
  <si>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</si>
  <si>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</si>
  <si>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</si>
  <si>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</si>
  <si>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</si>
  <si>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</si>
  <si>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</si>
  <si>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</si>
  <si>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</si>
  <si>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</si>
  <si>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</si>
  <si>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</si>
  <si>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</si>
  <si>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</si>
  <si>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</si>
  <si>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</si>
  <si>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</si>
  <si>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</si>
  <si>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</si>
  <si>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</si>
  <si>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</si>
  <si>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</si>
  <si>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</si>
  <si>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</si>
  <si>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</si>
  <si>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</si>
  <si>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</si>
  <si>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</si>
  <si>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</si>
  <si>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</si>
  <si>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</si>
  <si>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</si>
  <si>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</si>
  <si>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</si>
  <si>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</si>
  <si>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</si>
  <si>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</si>
  <si>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</si>
  <si>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</si>
  <si>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</si>
  <si>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</si>
  <si>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</si>
  <si>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</si>
  <si>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</si>
  <si>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</si>
  <si>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</si>
  <si>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</si>
  <si>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</si>
  <si>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</si>
  <si>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</si>
  <si>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Газ (тех.обслуживание и ремонт)</t>
  </si>
  <si>
    <t>ост.на 01.01.</t>
  </si>
  <si>
    <t>декабрь</t>
  </si>
  <si>
    <t xml:space="preserve">                    за декабрь  2012 г.</t>
  </si>
  <si>
    <r>
      <t>1.2 Аренда (Спарк,эр-телеком,ростелеком</t>
    </r>
    <r>
      <rPr>
        <sz val="10"/>
        <color indexed="10"/>
        <rFont val="Arial Cyr"/>
        <family val="0"/>
      </rPr>
      <t>,комстар-регион-год</t>
    </r>
    <r>
      <rPr>
        <sz val="10"/>
        <rFont val="Arial Cyr"/>
        <family val="0"/>
      </rPr>
      <t>)</t>
    </r>
  </si>
  <si>
    <t>3.  Материал</t>
  </si>
  <si>
    <t>(за год)</t>
  </si>
  <si>
    <t>Снятие параметров с РМПТС</t>
  </si>
  <si>
    <t>Устр-во и огражд-е для елки</t>
  </si>
  <si>
    <t>Материал для огр-я</t>
  </si>
  <si>
    <t>труба</t>
  </si>
  <si>
    <t>Смена розетки (1шт) т.п.</t>
  </si>
  <si>
    <t>Розетка</t>
  </si>
  <si>
    <t>1шт</t>
  </si>
  <si>
    <t>2шт</t>
  </si>
  <si>
    <t>Смена обратного клапана Д 25 (2шт) т.п.</t>
  </si>
  <si>
    <t>Обратный клапан Д 25</t>
  </si>
  <si>
    <t>Сгон Д 25</t>
  </si>
  <si>
    <t>Тройник 25</t>
  </si>
  <si>
    <t>К/гайка 25</t>
  </si>
  <si>
    <t xml:space="preserve">Заглушка </t>
  </si>
  <si>
    <t>Вентиль Д 15</t>
  </si>
  <si>
    <t>Вентиль Д 20</t>
  </si>
  <si>
    <t>Смена сгона Д 25 (2шт) т.п.</t>
  </si>
  <si>
    <t>Смена вентиля Д 20 (8шт) эл.уз.,т.п.</t>
  </si>
  <si>
    <t>Смена вентиля Д 15 (6шт) эл.уз. т.п.</t>
  </si>
  <si>
    <t>6шт</t>
  </si>
  <si>
    <t>8шт</t>
  </si>
  <si>
    <t>Установка заглушек (2шт) т.п.</t>
  </si>
  <si>
    <t>Ремонт грязевика (1шт0 эл.уз.</t>
  </si>
  <si>
    <t>Металл.лист</t>
  </si>
  <si>
    <t>10кг</t>
  </si>
  <si>
    <t>Электроды</t>
  </si>
  <si>
    <t>3кг</t>
  </si>
  <si>
    <t>Установка хомута (3шт) т.п.</t>
  </si>
  <si>
    <t>Хомут Д 40</t>
  </si>
  <si>
    <t>3шт</t>
  </si>
  <si>
    <t>Смена труб Д 40 (20мп) т.п.</t>
  </si>
  <si>
    <t>Труба Д 40</t>
  </si>
  <si>
    <t>20мп</t>
  </si>
  <si>
    <t>Смена труб Д 25 (20мп) т.п.18,97</t>
  </si>
  <si>
    <t>Труба Д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</si>
</sst>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F63" sqref="F6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40681.74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44773.95</v>
      </c>
      <c r="J17" s="16" t="s">
        <v>61</v>
      </c>
      <c r="K17" s="18" t="s">
        <v>62</v>
      </c>
      <c r="L17" s="23">
        <v>4.56</v>
      </c>
      <c r="M17" s="33">
        <f t="shared" si="0"/>
        <v>488.9707151999999</v>
      </c>
    </row>
    <row r="18" spans="2:13" ht="12.75">
      <c r="B18" t="s">
        <v>11</v>
      </c>
      <c r="F18" s="9">
        <f>F17/F16</f>
        <v>1.1005908301857295</v>
      </c>
      <c r="J18" s="20"/>
      <c r="K18" s="27" t="s">
        <v>63</v>
      </c>
      <c r="L18" s="28">
        <f>SUM(L7:L17)</f>
        <v>15.559999999999999</v>
      </c>
      <c r="M18" s="34">
        <f>SUM(M7:M17)</f>
        <v>1668.5053351999998</v>
      </c>
    </row>
    <row r="19" spans="1:11" ht="12.75">
      <c r="A19" t="s">
        <v>95</v>
      </c>
      <c r="F19" s="5">
        <v>1374.92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46148.869999999995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99</v>
      </c>
      <c r="L23" s="25">
        <v>5.56</v>
      </c>
      <c r="M23" s="33">
        <f aca="true" t="shared" si="1" ref="M23:M32">L23*89.21*1.202*1.15</f>
        <v>685.6313054799998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0.24</v>
      </c>
      <c r="M24" s="33">
        <f t="shared" si="1"/>
        <v>29.595595919999994</v>
      </c>
    </row>
    <row r="25" spans="1:13" ht="12.75">
      <c r="A25" t="s">
        <v>15</v>
      </c>
      <c r="D25" t="s">
        <v>81</v>
      </c>
      <c r="F25" s="11">
        <v>5203.46</v>
      </c>
      <c r="J25" s="20">
        <v>4</v>
      </c>
      <c r="K25" s="42" t="s">
        <v>106</v>
      </c>
      <c r="L25" s="44">
        <v>2.06</v>
      </c>
      <c r="M25" s="33">
        <f t="shared" si="1"/>
        <v>254.02886497999995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42" t="s">
        <v>114</v>
      </c>
      <c r="L26" s="44">
        <v>0.82</v>
      </c>
      <c r="M26" s="33">
        <f t="shared" si="1"/>
        <v>101.11828605999999</v>
      </c>
    </row>
    <row r="27" spans="1:13" ht="12.75">
      <c r="A27" s="6" t="s">
        <v>96</v>
      </c>
      <c r="B27" t="s">
        <v>97</v>
      </c>
      <c r="F27" s="5">
        <v>1493.82</v>
      </c>
      <c r="J27" s="20">
        <v>6</v>
      </c>
      <c r="K27" s="20" t="s">
        <v>116</v>
      </c>
      <c r="L27" s="25">
        <v>4.86</v>
      </c>
      <c r="M27" s="33">
        <f t="shared" si="1"/>
        <v>599.3108173799999</v>
      </c>
    </row>
    <row r="28" spans="1:13" ht="12.75">
      <c r="A28" s="4" t="s">
        <v>37</v>
      </c>
      <c r="F28" s="32">
        <f>F25+F26+F27</f>
        <v>9567.66</v>
      </c>
      <c r="J28" s="20">
        <v>7</v>
      </c>
      <c r="K28" s="20" t="s">
        <v>115</v>
      </c>
      <c r="L28" s="25">
        <v>6.48</v>
      </c>
      <c r="M28" s="33">
        <f t="shared" si="1"/>
        <v>799.0810898399998</v>
      </c>
    </row>
    <row r="29" spans="1:13" ht="12.75">
      <c r="A29" s="4" t="s">
        <v>19</v>
      </c>
      <c r="J29" s="20">
        <v>8</v>
      </c>
      <c r="K29" s="20" t="s">
        <v>119</v>
      </c>
      <c r="L29" s="25">
        <v>2.24</v>
      </c>
      <c r="M29" s="33">
        <f t="shared" si="1"/>
        <v>276.22556191999996</v>
      </c>
    </row>
    <row r="30" spans="1:13" ht="12.75">
      <c r="A30" t="s">
        <v>86</v>
      </c>
      <c r="C30" s="13"/>
      <c r="D30" s="48">
        <v>1.03</v>
      </c>
      <c r="E30" s="13" t="s">
        <v>17</v>
      </c>
      <c r="F30" s="11">
        <f>E7*D30</f>
        <v>3578.2200000000003</v>
      </c>
      <c r="J30" s="20">
        <v>9</v>
      </c>
      <c r="K30" s="43" t="s">
        <v>120</v>
      </c>
      <c r="L30" s="25">
        <v>8</v>
      </c>
      <c r="M30" s="33">
        <f t="shared" si="1"/>
        <v>986.5198639999999</v>
      </c>
    </row>
    <row r="31" spans="1:13" ht="12.75">
      <c r="A31" t="s">
        <v>87</v>
      </c>
      <c r="J31" s="20">
        <v>10</v>
      </c>
      <c r="K31" s="20" t="s">
        <v>125</v>
      </c>
      <c r="L31" s="25">
        <v>1.5</v>
      </c>
      <c r="M31" s="33">
        <f t="shared" si="1"/>
        <v>184.97247449999998</v>
      </c>
    </row>
    <row r="32" spans="2:13" ht="12.75">
      <c r="B32">
        <f>F32/D32</f>
        <v>929.9999999999999</v>
      </c>
      <c r="C32" t="s">
        <v>20</v>
      </c>
      <c r="D32" s="5">
        <v>2.89</v>
      </c>
      <c r="E32" t="s">
        <v>17</v>
      </c>
      <c r="F32" s="5">
        <v>2687.7</v>
      </c>
      <c r="J32" s="20">
        <v>11</v>
      </c>
      <c r="K32" s="20" t="s">
        <v>128</v>
      </c>
      <c r="L32" s="25">
        <v>24.28</v>
      </c>
      <c r="M32" s="33">
        <f t="shared" si="1"/>
        <v>2994.0877872399997</v>
      </c>
    </row>
    <row r="33" spans="1:13" ht="12.75">
      <c r="A33" t="s">
        <v>88</v>
      </c>
      <c r="B33">
        <v>945.6</v>
      </c>
      <c r="C33" t="s">
        <v>16</v>
      </c>
      <c r="D33" s="5">
        <v>0.4</v>
      </c>
      <c r="E33" t="s">
        <v>17</v>
      </c>
      <c r="F33" s="11">
        <f>B33*D33</f>
        <v>378.24</v>
      </c>
      <c r="J33" s="20">
        <v>12</v>
      </c>
      <c r="K33" s="20" t="s">
        <v>131</v>
      </c>
      <c r="L33" s="25"/>
      <c r="M33" s="33">
        <f>L33*81.37*1.202*1.15</f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57.04</v>
      </c>
      <c r="M34" s="34">
        <f>SUM(M22:M33)</f>
        <v>7033.886630319999</v>
      </c>
    </row>
    <row r="35" spans="3:11" ht="12.75">
      <c r="C35" t="s">
        <v>90</v>
      </c>
      <c r="D35" s="5"/>
      <c r="F35" s="5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6644.16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155270</v>
      </c>
      <c r="D38">
        <v>219171.6</v>
      </c>
      <c r="E38">
        <v>3474</v>
      </c>
      <c r="F38" s="35">
        <f>C38/D38*E38</f>
        <v>2461.1216964241717</v>
      </c>
      <c r="J38" s="20">
        <v>1</v>
      </c>
      <c r="K38" s="20" t="s">
        <v>100</v>
      </c>
      <c r="L38" s="25" t="s">
        <v>101</v>
      </c>
      <c r="M38" s="25">
        <v>75</v>
      </c>
    </row>
    <row r="39" spans="1:13" ht="12.75">
      <c r="A39" t="s">
        <v>24</v>
      </c>
      <c r="C39">
        <v>105245</v>
      </c>
      <c r="D39">
        <v>219171.6</v>
      </c>
      <c r="E39">
        <v>3474</v>
      </c>
      <c r="F39" s="35">
        <f>C39/D39*E39</f>
        <v>1668.1957425140847</v>
      </c>
      <c r="J39" s="20">
        <v>2</v>
      </c>
      <c r="K39" s="20" t="s">
        <v>103</v>
      </c>
      <c r="L39" s="25" t="s">
        <v>104</v>
      </c>
      <c r="M39" s="25">
        <v>35</v>
      </c>
    </row>
    <row r="40" spans="1:13" ht="12.75">
      <c r="A40" t="s">
        <v>25</v>
      </c>
      <c r="F40" s="11">
        <f>M34</f>
        <v>7033.886630319999</v>
      </c>
      <c r="J40" s="20">
        <v>3</v>
      </c>
      <c r="K40" s="20" t="s">
        <v>108</v>
      </c>
      <c r="L40" s="25" t="s">
        <v>105</v>
      </c>
      <c r="M40" s="25">
        <v>80</v>
      </c>
    </row>
    <row r="41" spans="1:13" ht="12.75">
      <c r="A41" t="s">
        <v>79</v>
      </c>
      <c r="F41" s="5"/>
      <c r="J41" s="20">
        <v>4</v>
      </c>
      <c r="K41" s="20" t="s">
        <v>107</v>
      </c>
      <c r="L41" s="25" t="s">
        <v>105</v>
      </c>
      <c r="M41" s="25">
        <v>80</v>
      </c>
    </row>
    <row r="42" spans="2:13" ht="12.75">
      <c r="B42">
        <v>3474</v>
      </c>
      <c r="C42" t="s">
        <v>16</v>
      </c>
      <c r="D42" s="5"/>
      <c r="F42" s="11">
        <v>0</v>
      </c>
      <c r="J42" s="20">
        <v>5</v>
      </c>
      <c r="K42" s="20" t="s">
        <v>109</v>
      </c>
      <c r="L42" s="25" t="s">
        <v>105</v>
      </c>
      <c r="M42" s="25">
        <v>80</v>
      </c>
    </row>
    <row r="43" spans="1:13" ht="12.75">
      <c r="A43" t="s">
        <v>26</v>
      </c>
      <c r="F43" s="11">
        <f>M55</f>
        <v>8586</v>
      </c>
      <c r="J43" s="20">
        <v>6</v>
      </c>
      <c r="K43" s="20" t="s">
        <v>110</v>
      </c>
      <c r="L43" s="25" t="s">
        <v>105</v>
      </c>
      <c r="M43" s="25">
        <v>36</v>
      </c>
    </row>
    <row r="44" spans="1:13" ht="12.75">
      <c r="A44" t="s">
        <v>27</v>
      </c>
      <c r="F44" s="5"/>
      <c r="J44" s="20">
        <v>7</v>
      </c>
      <c r="K44" s="20" t="s">
        <v>111</v>
      </c>
      <c r="L44" s="25" t="s">
        <v>105</v>
      </c>
      <c r="M44" s="25">
        <v>80</v>
      </c>
    </row>
    <row r="45" spans="1:13" ht="12.75">
      <c r="A45" t="s">
        <v>28</v>
      </c>
      <c r="F45" s="5"/>
      <c r="J45" s="20">
        <v>8</v>
      </c>
      <c r="K45" s="20" t="s">
        <v>112</v>
      </c>
      <c r="L45" s="25" t="s">
        <v>117</v>
      </c>
      <c r="M45" s="25">
        <v>870</v>
      </c>
    </row>
    <row r="46" spans="2:13" ht="12.75">
      <c r="B46">
        <v>3474</v>
      </c>
      <c r="C46" t="s">
        <v>16</v>
      </c>
      <c r="D46" s="11">
        <v>0.25</v>
      </c>
      <c r="E46" t="s">
        <v>17</v>
      </c>
      <c r="F46" s="11">
        <f>B46*D46</f>
        <v>868.5</v>
      </c>
      <c r="J46" s="20">
        <v>9</v>
      </c>
      <c r="K46" s="20" t="s">
        <v>113</v>
      </c>
      <c r="L46" s="25" t="s">
        <v>118</v>
      </c>
      <c r="M46" s="25">
        <v>1320</v>
      </c>
    </row>
    <row r="47" spans="1:13" ht="12.75">
      <c r="A47" t="s">
        <v>91</v>
      </c>
      <c r="D47" s="11"/>
      <c r="F47" s="11">
        <v>0</v>
      </c>
      <c r="J47" s="20">
        <v>10</v>
      </c>
      <c r="K47" s="20" t="s">
        <v>121</v>
      </c>
      <c r="L47" s="25" t="s">
        <v>122</v>
      </c>
      <c r="M47" s="25">
        <v>460</v>
      </c>
    </row>
    <row r="48" spans="1:13" ht="12.75">
      <c r="A48" s="4" t="s">
        <v>29</v>
      </c>
      <c r="B48" s="10"/>
      <c r="C48" s="10"/>
      <c r="F48" s="32">
        <f>SUM(F38:F47)</f>
        <v>20617.704069258256</v>
      </c>
      <c r="J48" s="20">
        <v>11</v>
      </c>
      <c r="K48" s="20" t="s">
        <v>123</v>
      </c>
      <c r="L48" s="25" t="s">
        <v>124</v>
      </c>
      <c r="M48" s="25">
        <v>180</v>
      </c>
    </row>
    <row r="49" spans="1:13" ht="12.75">
      <c r="A49" s="4" t="s">
        <v>30</v>
      </c>
      <c r="F49" s="5"/>
      <c r="J49" s="20">
        <v>12</v>
      </c>
      <c r="K49" s="20" t="s">
        <v>126</v>
      </c>
      <c r="L49" s="25" t="s">
        <v>127</v>
      </c>
      <c r="M49" s="25">
        <v>150</v>
      </c>
    </row>
    <row r="50" spans="1:13" ht="12.75">
      <c r="A50" t="s">
        <v>31</v>
      </c>
      <c r="B50">
        <v>3474</v>
      </c>
      <c r="C50" t="s">
        <v>72</v>
      </c>
      <c r="D50" s="5">
        <v>0.2</v>
      </c>
      <c r="E50" t="s">
        <v>17</v>
      </c>
      <c r="F50" s="11">
        <f>B50*D50</f>
        <v>694.8000000000001</v>
      </c>
      <c r="J50" s="20">
        <v>13</v>
      </c>
      <c r="K50" s="20" t="s">
        <v>129</v>
      </c>
      <c r="L50" s="25" t="s">
        <v>130</v>
      </c>
      <c r="M50" s="25">
        <v>3400</v>
      </c>
    </row>
    <row r="51" spans="1:13" ht="12.75">
      <c r="A51" t="s">
        <v>32</v>
      </c>
      <c r="F51" s="5"/>
      <c r="J51" s="20">
        <v>14</v>
      </c>
      <c r="K51" s="20" t="s">
        <v>132</v>
      </c>
      <c r="L51" s="25" t="s">
        <v>130</v>
      </c>
      <c r="M51" s="25">
        <v>1740</v>
      </c>
    </row>
    <row r="52" spans="1:13" ht="12.75">
      <c r="A52" s="7" t="s">
        <v>80</v>
      </c>
      <c r="F52" s="5"/>
      <c r="J52" s="20">
        <v>15</v>
      </c>
      <c r="K52" s="20"/>
      <c r="L52" s="25"/>
      <c r="M52" s="25"/>
    </row>
    <row r="53" spans="2:13" ht="12.75">
      <c r="B53">
        <v>3474</v>
      </c>
      <c r="C53" t="s">
        <v>16</v>
      </c>
      <c r="D53" s="11">
        <v>0.71</v>
      </c>
      <c r="E53" t="s">
        <v>17</v>
      </c>
      <c r="F53" s="11">
        <f>B53*D53</f>
        <v>2466.54</v>
      </c>
      <c r="J53" s="20">
        <v>16</v>
      </c>
      <c r="K53" s="20"/>
      <c r="L53" s="25"/>
      <c r="M53" s="25"/>
    </row>
    <row r="54" spans="1:13" ht="12.75">
      <c r="A54" s="4" t="s">
        <v>33</v>
      </c>
      <c r="F54" s="32">
        <f>F50+F53</f>
        <v>3161.34</v>
      </c>
      <c r="J54" s="20">
        <v>17</v>
      </c>
      <c r="K54" s="20"/>
      <c r="L54" s="25"/>
      <c r="M54" s="25"/>
    </row>
    <row r="55" spans="1:13" ht="12.75">
      <c r="A55" s="4" t="s">
        <v>34</v>
      </c>
      <c r="J55" s="20"/>
      <c r="K55" s="20"/>
      <c r="L55" s="31" t="s">
        <v>70</v>
      </c>
      <c r="M55" s="34">
        <f>SUM(M38:M54)</f>
        <v>8586</v>
      </c>
    </row>
    <row r="56" spans="1:6" ht="12.75">
      <c r="A56" s="7" t="s">
        <v>84</v>
      </c>
      <c r="B56" s="7"/>
      <c r="C56" s="7"/>
      <c r="D56" s="7"/>
      <c r="E56" s="7"/>
      <c r="F56" s="7"/>
    </row>
    <row r="57" spans="2:6" ht="12.75">
      <c r="B57">
        <v>3474</v>
      </c>
      <c r="C57" t="s">
        <v>16</v>
      </c>
      <c r="D57" s="11">
        <v>1.72</v>
      </c>
      <c r="E57" t="s">
        <v>17</v>
      </c>
      <c r="F57" s="11">
        <f>B57*D57</f>
        <v>5975.28</v>
      </c>
    </row>
    <row r="58" spans="1:6" ht="12.75">
      <c r="A58" s="4" t="s">
        <v>35</v>
      </c>
      <c r="F58" s="8">
        <f>SUM(F57)</f>
        <v>5975.28</v>
      </c>
    </row>
    <row r="59" spans="1:6" ht="12.75">
      <c r="A59" s="1" t="s">
        <v>36</v>
      </c>
      <c r="B59" s="1"/>
      <c r="F59" s="32">
        <f>F28+F36+F48+F54+F58</f>
        <v>45966.144069258255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367.72915255406605</v>
      </c>
    </row>
    <row r="61" spans="1:6" ht="15">
      <c r="A61" s="12" t="s">
        <v>39</v>
      </c>
      <c r="B61" s="12"/>
      <c r="C61" s="12"/>
      <c r="D61" s="12"/>
      <c r="E61" s="12"/>
      <c r="F61" s="45">
        <f>F59+F60</f>
        <v>46333.87322181232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92</v>
      </c>
    </row>
    <row r="63" spans="1:6" ht="12.75">
      <c r="A63" s="13"/>
      <c r="B63" s="39">
        <v>41609</v>
      </c>
      <c r="C63" s="40">
        <v>64414</v>
      </c>
      <c r="D63" s="46">
        <f>F20</f>
        <v>46148.869999999995</v>
      </c>
      <c r="E63" s="46">
        <f>F61</f>
        <v>46333.87322181232</v>
      </c>
      <c r="F63" s="47">
        <f>C63+D63-E63</f>
        <v>64228.99677818768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2011-12-23T16:27:42Z</cp:lastPrinted>
  <dcterms:created xsi:type="dcterms:W3CDTF">2008-08-18T07:30:19Z</dcterms:created>
  <dcterms:modified xsi:type="dcterms:W3CDTF">2013-03-03T14:45:30Z</dcterms:modified>
  <cp:category/>
  <cp:version/>
  <cp:contentType/>
  <cp:contentStatus/>
</cp:coreProperties>
</file>