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<sst xmlns="http://schemas.openxmlformats.org/spreadsheetml/2006/main" count="134" uniqueCount="107">
  <si>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</si>
  <si>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</si>
  <si>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</si>
  <si>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</si>
  <si>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</si>
  <si>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</si>
  <si>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</si>
  <si>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</si>
  <si>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</si>
  <si>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</si>
  <si>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</si>
  <si>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</si>
  <si>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</si>
  <si>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</si>
  <si>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</si>
  <si>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</si>
  <si>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</si>
  <si>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</si>
  <si>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</si>
  <si>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</si>
  <si>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</si>
  <si>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</si>
  <si>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</si>
  <si>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</si>
  <si>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</si>
  <si>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</si>
  <si>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</si>
  <si>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</si>
  <si>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</si>
  <si>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</si>
  <si>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</si>
  <si>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</si>
  <si>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</si>
  <si>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</si>
  <si>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</si>
  <si>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</si>
  <si>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</si>
  <si>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</si>
  <si>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</si>
  <si>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</si>
  <si>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</si>
  <si>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</si>
  <si>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</si>
  <si>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</si>
  <si>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</si>
  <si>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</si>
  <si>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</si>
  <si>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</si>
  <si>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</si>
  <si>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</si>
  <si>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</si>
  <si>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</si>
  <si>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</si>
  <si>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</si>
  <si>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</si>
  <si>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</si>
  <si>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</si>
  <si>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</si>
  <si>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</si>
  <si>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</si>
  <si>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</si>
  <si>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</si>
  <si>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</si>
  <si>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</si>
  <si>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</si>
  <si>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</si>
  <si>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</si>
  <si>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</si>
  <si>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</si>
  <si>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</si>
  <si>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</si>
  <si>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</si>
  <si>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</si>
  <si>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</si>
  <si>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</si>
  <si>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</si>
  <si>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</si>
  <si>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</si>
  <si>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</si>
  <si>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</si>
  <si>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</si>
  <si>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</si>
  <si>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0,8 ставки</t>
  </si>
  <si>
    <t>0,6 ставки</t>
  </si>
  <si>
    <t xml:space="preserve">          за</t>
  </si>
  <si>
    <t>1.2 Аренда (Спарк,эр-телеком)</t>
  </si>
  <si>
    <t>Лампа</t>
  </si>
  <si>
    <t>3.  Материалы</t>
  </si>
  <si>
    <t>1шт</t>
  </si>
  <si>
    <t>Патрон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</si>
  <si>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</si>
  <si>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</si>
  <si>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</si>
  <si>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</si>
  <si>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</si>
  <si>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Смена патрона (1шт)</t>
  </si>
  <si>
    <t>ост.на 01.03.</t>
  </si>
  <si>
    <t>февраль</t>
  </si>
  <si>
    <t xml:space="preserve">                    за февраль   2012 г.</t>
  </si>
  <si>
    <t>Демонтаж, монтаж радиатора (1шт) п-д3</t>
  </si>
  <si>
    <t>Смена труб Д 20 м/пл (2мп) п-д3</t>
  </si>
  <si>
    <t>Труба Д 20 м/пл</t>
  </si>
  <si>
    <t>2мп</t>
  </si>
  <si>
    <t>Цанга</t>
  </si>
  <si>
    <t>2шт</t>
  </si>
  <si>
    <t>Смена ламп (3шт)</t>
  </si>
  <si>
    <t>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</si>
</sst>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7">
      <selection activeCell="K26" sqref="K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98</v>
      </c>
    </row>
    <row r="3" spans="2:13" ht="12.75">
      <c r="B3" s="1" t="s">
        <v>84</v>
      </c>
      <c r="C3" s="8" t="s">
        <v>97</v>
      </c>
      <c r="D3" s="1" t="s">
        <v>90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3465.6</v>
      </c>
      <c r="F7" t="s">
        <v>73</v>
      </c>
      <c r="J7" s="15"/>
      <c r="K7" s="15" t="s">
        <v>50</v>
      </c>
      <c r="L7" s="21">
        <v>6</v>
      </c>
      <c r="M7" s="33">
        <f>L7*81.37*1.202</f>
        <v>586.8404400000001</v>
      </c>
    </row>
    <row r="8" spans="1:13" ht="12.75">
      <c r="A8" t="s">
        <v>3</v>
      </c>
      <c r="E8">
        <v>929</v>
      </c>
      <c r="F8" t="s">
        <v>73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1029.5</v>
      </c>
      <c r="F10" t="s">
        <v>73</v>
      </c>
      <c r="J10" s="16"/>
      <c r="K10" s="18" t="s">
        <v>55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1375.7</v>
      </c>
      <c r="F11" t="s">
        <v>73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500</v>
      </c>
      <c r="F12" t="s">
        <v>73</v>
      </c>
      <c r="J12" s="16"/>
      <c r="K12" s="18" t="s">
        <v>54</v>
      </c>
      <c r="L12" s="23">
        <v>4</v>
      </c>
      <c r="M12" s="33">
        <f>L12*81.37*1.202</f>
        <v>391.22696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36301.62</v>
      </c>
      <c r="J16" s="15" t="s">
        <v>60</v>
      </c>
      <c r="K16" s="26" t="s">
        <v>61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31843.01</v>
      </c>
      <c r="J17" s="16" t="s">
        <v>62</v>
      </c>
      <c r="K17" s="18" t="s">
        <v>63</v>
      </c>
      <c r="L17" s="23">
        <v>6.08</v>
      </c>
      <c r="M17" s="33">
        <f>L17*81.37*1.202</f>
        <v>594.6649792000001</v>
      </c>
    </row>
    <row r="18" spans="2:13" ht="12.75">
      <c r="B18" t="s">
        <v>11</v>
      </c>
      <c r="F18" s="9">
        <f>F17/F16</f>
        <v>0.8771787595154155</v>
      </c>
      <c r="J18" s="20"/>
      <c r="K18" s="27" t="s">
        <v>64</v>
      </c>
      <c r="L18" s="28">
        <f>SUM(L7:L17)</f>
        <v>21.08</v>
      </c>
      <c r="M18" s="34">
        <f>SUM(M7:M17)</f>
        <v>2061.7660792</v>
      </c>
    </row>
    <row r="19" spans="1:11" ht="12.75">
      <c r="A19" t="s">
        <v>85</v>
      </c>
      <c r="F19" s="5">
        <v>520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32363.01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99</v>
      </c>
      <c r="L22" s="35">
        <v>2.04</v>
      </c>
      <c r="M22" s="33">
        <f>L22*81.37*1.202</f>
        <v>199.5257496</v>
      </c>
    </row>
    <row r="23" spans="10:13" ht="12.75">
      <c r="J23" s="20">
        <v>2</v>
      </c>
      <c r="K23" s="20" t="s">
        <v>100</v>
      </c>
      <c r="L23" s="35">
        <v>3.1</v>
      </c>
      <c r="M23" s="33">
        <f aca="true" t="shared" si="0" ref="M23:M34">L23*81.37*1.202</f>
        <v>303.200894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105</v>
      </c>
      <c r="L24" s="35">
        <v>0.21</v>
      </c>
      <c r="M24" s="33">
        <f t="shared" si="0"/>
        <v>20.539415400000003</v>
      </c>
    </row>
    <row r="25" spans="1:13" ht="12.75">
      <c r="A25" t="s">
        <v>15</v>
      </c>
      <c r="D25" t="s">
        <v>82</v>
      </c>
      <c r="F25" s="11">
        <v>4144.5</v>
      </c>
      <c r="J25" s="20">
        <v>4</v>
      </c>
      <c r="K25" s="20" t="s">
        <v>95</v>
      </c>
      <c r="L25" s="35">
        <v>0.4</v>
      </c>
      <c r="M25" s="33">
        <f t="shared" si="0"/>
        <v>39.122696</v>
      </c>
    </row>
    <row r="26" spans="1:13" ht="12.75">
      <c r="A26" s="6" t="s">
        <v>18</v>
      </c>
      <c r="D26" t="s">
        <v>83</v>
      </c>
      <c r="F26" s="5">
        <v>2586.22</v>
      </c>
      <c r="J26" s="20">
        <v>5</v>
      </c>
      <c r="K26" s="20"/>
      <c r="L26" s="35"/>
      <c r="M26" s="33">
        <f t="shared" si="0"/>
        <v>0</v>
      </c>
    </row>
    <row r="27" spans="1:13" ht="12.75">
      <c r="A27" s="6" t="s">
        <v>87</v>
      </c>
      <c r="F27" s="5">
        <v>0</v>
      </c>
      <c r="J27" s="20">
        <v>6</v>
      </c>
      <c r="K27" s="20"/>
      <c r="L27" s="35"/>
      <c r="M27" s="33">
        <f t="shared" si="0"/>
        <v>0</v>
      </c>
    </row>
    <row r="28" spans="1:13" ht="12.75">
      <c r="A28" s="4" t="s">
        <v>38</v>
      </c>
      <c r="F28" s="32">
        <f>F25+F26+F27</f>
        <v>6730.719999999999</v>
      </c>
      <c r="J28" s="20">
        <v>7</v>
      </c>
      <c r="K28" s="20"/>
      <c r="L28" s="3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35"/>
      <c r="M29" s="33">
        <f t="shared" si="0"/>
        <v>0</v>
      </c>
    </row>
    <row r="30" spans="1:13" ht="12.75">
      <c r="A30" t="s">
        <v>91</v>
      </c>
      <c r="D30" s="5">
        <v>0.98</v>
      </c>
      <c r="E30" t="s">
        <v>17</v>
      </c>
      <c r="F30" s="11">
        <f>E7*D30</f>
        <v>3396.288</v>
      </c>
      <c r="J30" s="20">
        <v>9</v>
      </c>
      <c r="K30" s="20"/>
      <c r="L30" s="35"/>
      <c r="M30" s="33">
        <f t="shared" si="0"/>
        <v>0</v>
      </c>
    </row>
    <row r="31" spans="1:13" ht="12.75">
      <c r="A31" t="s">
        <v>92</v>
      </c>
      <c r="J31" s="20">
        <v>10</v>
      </c>
      <c r="K31" s="20"/>
      <c r="L31" s="35"/>
      <c r="M31" s="33">
        <f t="shared" si="0"/>
        <v>0</v>
      </c>
    </row>
    <row r="32" spans="2:13" ht="12.75">
      <c r="B32">
        <f>F32/D32</f>
        <v>378</v>
      </c>
      <c r="C32" t="s">
        <v>20</v>
      </c>
      <c r="D32" s="5">
        <v>2.73</v>
      </c>
      <c r="E32" t="s">
        <v>17</v>
      </c>
      <c r="F32" s="5">
        <v>1031.94</v>
      </c>
      <c r="J32" s="20">
        <v>11</v>
      </c>
      <c r="K32" s="20"/>
      <c r="L32" s="35"/>
      <c r="M32" s="33">
        <f t="shared" si="0"/>
        <v>0</v>
      </c>
    </row>
    <row r="33" spans="1:13" ht="12.75">
      <c r="A33" t="s">
        <v>93</v>
      </c>
      <c r="B33">
        <v>1287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35"/>
      <c r="M33" s="33">
        <f t="shared" si="0"/>
        <v>0</v>
      </c>
    </row>
    <row r="34" spans="1:13" ht="12.75">
      <c r="A34" t="s">
        <v>94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35"/>
      <c r="M34" s="33">
        <f t="shared" si="0"/>
        <v>0</v>
      </c>
    </row>
    <row r="35" spans="1:13" ht="12.75">
      <c r="A35" s="4" t="s">
        <v>21</v>
      </c>
      <c r="B35" s="10"/>
      <c r="C35" s="10"/>
      <c r="F35" s="32">
        <f>SUM(F30:F34)</f>
        <v>4428.228</v>
      </c>
      <c r="J35" s="20"/>
      <c r="K35" s="30" t="s">
        <v>64</v>
      </c>
      <c r="L35" s="34">
        <f>SUM(L22:L34)</f>
        <v>5.750000000000001</v>
      </c>
      <c r="M35" s="34">
        <f>SUM(M22:M34)</f>
        <v>562.3887550000001</v>
      </c>
    </row>
    <row r="36" spans="1:11" ht="12.75">
      <c r="A36" s="4" t="s">
        <v>22</v>
      </c>
      <c r="B36" s="4"/>
      <c r="K36" s="1" t="s">
        <v>68</v>
      </c>
    </row>
    <row r="37" spans="1:13" ht="12.75">
      <c r="A37" t="s">
        <v>23</v>
      </c>
      <c r="C37">
        <v>133506</v>
      </c>
      <c r="D37">
        <v>219171.6</v>
      </c>
      <c r="E37">
        <v>3465.6</v>
      </c>
      <c r="F37" s="36">
        <f>C37/D37*E37</f>
        <v>2111.0326045892807</v>
      </c>
      <c r="J37" s="22" t="s">
        <v>41</v>
      </c>
      <c r="K37" s="22"/>
      <c r="L37" s="22" t="s">
        <v>69</v>
      </c>
      <c r="M37" s="22" t="s">
        <v>47</v>
      </c>
    </row>
    <row r="38" spans="1:13" ht="12.75">
      <c r="A38" t="s">
        <v>24</v>
      </c>
      <c r="C38">
        <v>130400</v>
      </c>
      <c r="D38">
        <v>219171.6</v>
      </c>
      <c r="E38">
        <v>3465.6</v>
      </c>
      <c r="F38" s="36">
        <f>C38/D38*E38</f>
        <v>2061.919701275165</v>
      </c>
      <c r="J38" s="23" t="s">
        <v>42</v>
      </c>
      <c r="K38" s="23" t="s">
        <v>43</v>
      </c>
      <c r="L38" s="23"/>
      <c r="M38" s="23" t="s">
        <v>70</v>
      </c>
    </row>
    <row r="39" spans="1:13" ht="12.75">
      <c r="A39" t="s">
        <v>25</v>
      </c>
      <c r="F39" s="11">
        <f>M35</f>
        <v>562.3887550000001</v>
      </c>
      <c r="J39" s="20">
        <v>1</v>
      </c>
      <c r="K39" s="20" t="s">
        <v>101</v>
      </c>
      <c r="L39" s="25" t="s">
        <v>102</v>
      </c>
      <c r="M39" s="25">
        <v>80</v>
      </c>
    </row>
    <row r="40" spans="1:13" ht="12.75">
      <c r="A40" t="s">
        <v>80</v>
      </c>
      <c r="J40" s="20">
        <v>2</v>
      </c>
      <c r="K40" s="20" t="s">
        <v>103</v>
      </c>
      <c r="L40" s="25" t="s">
        <v>104</v>
      </c>
      <c r="M40" s="25">
        <v>160</v>
      </c>
    </row>
    <row r="41" spans="2:13" ht="12.75">
      <c r="B41">
        <v>3465.6</v>
      </c>
      <c r="C41" t="s">
        <v>16</v>
      </c>
      <c r="D41" s="5"/>
      <c r="F41" s="11">
        <f>B41*D41</f>
        <v>0</v>
      </c>
      <c r="J41" s="20">
        <v>3</v>
      </c>
      <c r="K41" s="20" t="s">
        <v>86</v>
      </c>
      <c r="L41" s="25" t="s">
        <v>106</v>
      </c>
      <c r="M41" s="25">
        <v>17.04</v>
      </c>
    </row>
    <row r="42" spans="1:13" ht="12.75">
      <c r="A42" t="s">
        <v>26</v>
      </c>
      <c r="F42" s="11">
        <f>M54</f>
        <v>272.04</v>
      </c>
      <c r="J42" s="20">
        <v>4</v>
      </c>
      <c r="K42" s="20" t="s">
        <v>89</v>
      </c>
      <c r="L42" s="25" t="s">
        <v>88</v>
      </c>
      <c r="M42" s="25">
        <v>15</v>
      </c>
    </row>
    <row r="43" spans="1:13" ht="12.75">
      <c r="A43" t="s">
        <v>27</v>
      </c>
      <c r="F43" s="5"/>
      <c r="J43" s="20">
        <v>5</v>
      </c>
      <c r="K43" s="20"/>
      <c r="L43" s="25"/>
      <c r="M43" s="25"/>
    </row>
    <row r="44" spans="1:13" ht="12.75">
      <c r="A44" t="s">
        <v>28</v>
      </c>
      <c r="F44" s="5"/>
      <c r="J44" s="20">
        <v>6</v>
      </c>
      <c r="K44" s="20"/>
      <c r="L44" s="25"/>
      <c r="M44" s="25"/>
    </row>
    <row r="45" spans="2:13" ht="12.75">
      <c r="B45">
        <v>3465.6</v>
      </c>
      <c r="C45" t="s">
        <v>16</v>
      </c>
      <c r="D45" s="11">
        <v>0.26</v>
      </c>
      <c r="E45" t="s">
        <v>17</v>
      </c>
      <c r="F45" s="11">
        <f>B45*D45</f>
        <v>901.056</v>
      </c>
      <c r="J45" s="20">
        <v>7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5908.437060864446</v>
      </c>
      <c r="J46" s="20">
        <v>8</v>
      </c>
      <c r="K46" s="20"/>
      <c r="L46" s="25"/>
      <c r="M46" s="25"/>
    </row>
    <row r="47" spans="1:13" ht="12.75">
      <c r="A47" s="4" t="s">
        <v>30</v>
      </c>
      <c r="J47" s="20">
        <v>9</v>
      </c>
      <c r="K47" s="20"/>
      <c r="L47" s="25"/>
      <c r="M47" s="25"/>
    </row>
    <row r="48" spans="1:13" ht="12.75">
      <c r="A48" t="s">
        <v>31</v>
      </c>
      <c r="B48">
        <v>3465.6</v>
      </c>
      <c r="C48" t="s">
        <v>73</v>
      </c>
      <c r="D48" s="5">
        <v>0.13</v>
      </c>
      <c r="E48" t="s">
        <v>17</v>
      </c>
      <c r="F48" s="11">
        <f>B48*D48</f>
        <v>450.528</v>
      </c>
      <c r="J48" s="20">
        <v>10</v>
      </c>
      <c r="K48" s="20"/>
      <c r="L48" s="25"/>
      <c r="M48" s="25"/>
    </row>
    <row r="49" spans="1:13" ht="12.75">
      <c r="A49" t="s">
        <v>32</v>
      </c>
      <c r="J49" s="20">
        <v>11</v>
      </c>
      <c r="K49" s="20"/>
      <c r="L49" s="25"/>
      <c r="M49" s="25"/>
    </row>
    <row r="50" spans="1:13" ht="12.75">
      <c r="A50" s="7" t="s">
        <v>81</v>
      </c>
      <c r="J50" s="20">
        <v>12</v>
      </c>
      <c r="K50" s="20"/>
      <c r="L50" s="25"/>
      <c r="M50" s="25"/>
    </row>
    <row r="51" spans="2:13" ht="12.75">
      <c r="B51">
        <v>3465.6</v>
      </c>
      <c r="C51" t="s">
        <v>16</v>
      </c>
      <c r="D51" s="11">
        <v>0.69</v>
      </c>
      <c r="E51" t="s">
        <v>17</v>
      </c>
      <c r="F51" s="11">
        <f>B51*D51</f>
        <v>2391.2639999999997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F48+F51</f>
        <v>2841.7919999999995</v>
      </c>
      <c r="J52" s="20">
        <v>14</v>
      </c>
      <c r="K52" s="20"/>
      <c r="L52" s="25"/>
      <c r="M52" s="25"/>
    </row>
    <row r="53" spans="1:13" ht="12.75">
      <c r="A53" s="4" t="s">
        <v>34</v>
      </c>
      <c r="J53" s="20">
        <v>15</v>
      </c>
      <c r="K53" s="20"/>
      <c r="L53" s="25"/>
      <c r="M53" s="25"/>
    </row>
    <row r="54" spans="1:13" ht="12.75">
      <c r="A54" s="7" t="s">
        <v>35</v>
      </c>
      <c r="B54" s="7"/>
      <c r="C54" s="7"/>
      <c r="D54" s="7"/>
      <c r="E54" s="7"/>
      <c r="F54" s="7"/>
      <c r="J54" s="20"/>
      <c r="K54" s="20"/>
      <c r="L54" s="31" t="s">
        <v>71</v>
      </c>
      <c r="M54" s="34">
        <f>SUM(M39:M53)</f>
        <v>272.04</v>
      </c>
    </row>
    <row r="55" spans="2:6" ht="12.75">
      <c r="B55">
        <v>3465.6</v>
      </c>
      <c r="C55" t="s">
        <v>16</v>
      </c>
      <c r="D55" s="11">
        <v>1.65</v>
      </c>
      <c r="E55" t="s">
        <v>17</v>
      </c>
      <c r="F55" s="11">
        <f>B55*D55</f>
        <v>5718.24</v>
      </c>
    </row>
    <row r="56" spans="1:6" ht="12.75">
      <c r="A56" s="4" t="s">
        <v>36</v>
      </c>
      <c r="F56" s="32">
        <f>SUM(F55)</f>
        <v>5718.24</v>
      </c>
    </row>
    <row r="57" spans="1:6" ht="12.75">
      <c r="A57" s="1" t="s">
        <v>37</v>
      </c>
      <c r="B57" s="1"/>
      <c r="F57" s="46">
        <f>F28+F35+F46+F52+F56</f>
        <v>25627.41706086444</v>
      </c>
    </row>
    <row r="58" spans="1:6" ht="12.75">
      <c r="A58" s="1" t="s">
        <v>39</v>
      </c>
      <c r="B58" s="38">
        <v>0.008</v>
      </c>
      <c r="C58" s="1"/>
      <c r="D58" s="1"/>
      <c r="E58" s="1"/>
      <c r="F58" s="32">
        <f>F57*0.8%</f>
        <v>205.01933648691553</v>
      </c>
    </row>
    <row r="59" spans="1:6" ht="15">
      <c r="A59" s="12" t="s">
        <v>40</v>
      </c>
      <c r="B59" s="12"/>
      <c r="C59" s="12"/>
      <c r="D59" s="12"/>
      <c r="E59" s="12"/>
      <c r="F59" s="37">
        <f>F57+F58</f>
        <v>25832.436397351357</v>
      </c>
    </row>
    <row r="60" spans="2:6" ht="12.75">
      <c r="B60" s="39" t="s">
        <v>76</v>
      </c>
      <c r="C60" s="40" t="s">
        <v>77</v>
      </c>
      <c r="D60" s="22" t="s">
        <v>78</v>
      </c>
      <c r="E60" s="22" t="s">
        <v>79</v>
      </c>
      <c r="F60" s="43" t="s">
        <v>96</v>
      </c>
    </row>
    <row r="61" spans="1:6" ht="12.75">
      <c r="A61" s="13"/>
      <c r="B61" s="41">
        <v>40940</v>
      </c>
      <c r="C61" s="42">
        <v>-15817</v>
      </c>
      <c r="D61" s="44">
        <f>F20</f>
        <v>32363.01</v>
      </c>
      <c r="E61" s="44">
        <f>F59</f>
        <v>25832.436397351357</v>
      </c>
      <c r="F61" s="45">
        <f>C61+D61-E61</f>
        <v>-9286.426397351359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2011-12-17T09:39:04Z</cp:lastPrinted>
  <dcterms:created xsi:type="dcterms:W3CDTF">2008-08-18T07:30:19Z</dcterms:created>
  <dcterms:modified xsi:type="dcterms:W3CDTF">2012-04-20T17:16:55Z</dcterms:modified>
  <cp:category/>
  <cp:version/>
  <cp:contentType/>
  <cp:contentStatus/>
</cp:coreProperties>
</file>