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<sst xmlns="http://schemas.openxmlformats.org/spreadsheetml/2006/main" count="122" uniqueCount="95">
  <si>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</si>
  <si>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</si>
  <si>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</si>
  <si>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</si>
  <si>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</si>
  <si>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</si>
  <si>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</si>
  <si>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</si>
  <si>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</si>
  <si>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</si>
  <si>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</si>
  <si>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</si>
  <si>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</si>
  <si>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</si>
  <si>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</si>
  <si>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</si>
  <si>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</si>
  <si>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</si>
  <si>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</si>
  <si>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</si>
  <si>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</si>
  <si>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</si>
  <si>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</si>
  <si>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</si>
  <si>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</si>
  <si>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</si>
  <si>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</si>
  <si>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</si>
  <si>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</si>
  <si>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</si>
  <si>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</si>
  <si>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</si>
  <si>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</si>
  <si>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</si>
  <si>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</si>
  <si>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</si>
  <si>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</si>
  <si>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</si>
  <si>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</si>
  <si>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</si>
  <si>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</si>
  <si>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</si>
  <si>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</si>
  <si>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</si>
  <si>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</si>
  <si>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</si>
  <si>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</si>
  <si>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</si>
  <si>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</si>
  <si>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</si>
  <si>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</si>
  <si>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</si>
  <si>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</si>
  <si>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</si>
  <si>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</si>
  <si>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</si>
  <si>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</si>
  <si>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</si>
  <si>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</si>
  <si>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</si>
  <si>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</si>
  <si>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</si>
  <si>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</si>
  <si>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</si>
  <si>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</si>
  <si>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</si>
  <si>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</si>
  <si>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</si>
  <si>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</si>
  <si>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</si>
  <si>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</si>
  <si>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</si>
  <si>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</si>
  <si>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</si>
  <si>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</si>
  <si>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</si>
  <si>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</si>
  <si>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</si>
  <si>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</si>
  <si>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</si>
  <si>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</si>
  <si>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</si>
  <si>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</si>
  <si>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</si>
  <si>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</si>
  <si>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</si>
  <si>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</si>
  <si>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</si>
  <si>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</si>
  <si>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</si>
  <si>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(Спарк,эр-телеком,ростелеком)</t>
  </si>
  <si>
    <t xml:space="preserve">3.  </t>
  </si>
  <si>
    <t>ост.на 01.08.</t>
  </si>
  <si>
    <t>июль</t>
  </si>
  <si>
    <t xml:space="preserve">                    за июль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</si>
</sst>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22" sqref="M22:M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36301.62</v>
      </c>
      <c r="J16" s="15" t="s">
        <v>60</v>
      </c>
      <c r="K16" s="26" t="s">
        <v>61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35802.21</v>
      </c>
      <c r="J17" s="16" t="s">
        <v>62</v>
      </c>
      <c r="K17" s="18" t="s">
        <v>63</v>
      </c>
      <c r="L17" s="23">
        <v>5.43</v>
      </c>
      <c r="M17" s="33">
        <f>L17*81.37*1.202</f>
        <v>531.0905981999999</v>
      </c>
    </row>
    <row r="18" spans="2:13" ht="12.75">
      <c r="B18" t="s">
        <v>11</v>
      </c>
      <c r="F18" s="9">
        <f>F17/F16</f>
        <v>0.9862427627196801</v>
      </c>
      <c r="J18" s="20"/>
      <c r="K18" s="27" t="s">
        <v>64</v>
      </c>
      <c r="L18" s="28">
        <f>SUM(L7:L17)</f>
        <v>17.43</v>
      </c>
      <c r="M18" s="34">
        <f>SUM(M7:M17)</f>
        <v>1704.7714782</v>
      </c>
    </row>
    <row r="19" spans="1:11" ht="12.75">
      <c r="A19" t="s">
        <v>90</v>
      </c>
      <c r="F19" s="5">
        <v>996.92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36799.13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/>
      <c r="L22" s="35"/>
      <c r="M22" s="33">
        <f>L22*81.37*1.202*1.15</f>
        <v>0</v>
      </c>
    </row>
    <row r="23" spans="10:13" ht="12.75">
      <c r="J23" s="20">
        <v>2</v>
      </c>
      <c r="K23" s="20"/>
      <c r="L23" s="35"/>
      <c r="M23" s="33">
        <f aca="true" t="shared" si="0" ref="M23:M34">L23*81.37*1.202*1.15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35"/>
      <c r="M24" s="33">
        <f t="shared" si="0"/>
        <v>0</v>
      </c>
    </row>
    <row r="25" spans="1:13" ht="12.75">
      <c r="A25" t="s">
        <v>15</v>
      </c>
      <c r="D25" t="s">
        <v>82</v>
      </c>
      <c r="F25" s="11">
        <v>4144.5</v>
      </c>
      <c r="J25" s="20">
        <v>4</v>
      </c>
      <c r="K25" s="20"/>
      <c r="L25" s="35"/>
      <c r="M25" s="33">
        <f t="shared" si="0"/>
        <v>0</v>
      </c>
    </row>
    <row r="26" spans="1:13" ht="12.75">
      <c r="A26" s="6" t="s">
        <v>18</v>
      </c>
      <c r="D26" t="s">
        <v>83</v>
      </c>
      <c r="F26" s="5">
        <v>2586.22</v>
      </c>
      <c r="J26" s="20">
        <v>5</v>
      </c>
      <c r="K26" s="20"/>
      <c r="L26" s="35"/>
      <c r="M26" s="33">
        <f t="shared" si="0"/>
        <v>0</v>
      </c>
    </row>
    <row r="27" spans="1:13" ht="12.75">
      <c r="A27" s="6" t="s">
        <v>91</v>
      </c>
      <c r="F27" s="5">
        <v>0</v>
      </c>
      <c r="J27" s="20">
        <v>6</v>
      </c>
      <c r="K27" s="20"/>
      <c r="L27" s="35"/>
      <c r="M27" s="33">
        <f t="shared" si="0"/>
        <v>0</v>
      </c>
    </row>
    <row r="28" spans="1:13" ht="12.75">
      <c r="A28" s="4" t="s">
        <v>38</v>
      </c>
      <c r="F28" s="32">
        <f>F25+F26+F27</f>
        <v>6730.719999999999</v>
      </c>
      <c r="J28" s="20">
        <v>7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86</v>
      </c>
      <c r="D30" s="5">
        <v>0.94</v>
      </c>
      <c r="E30" t="s">
        <v>17</v>
      </c>
      <c r="F30" s="11">
        <f>E7*D30</f>
        <v>3257.6639999999998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35"/>
      <c r="M31" s="33">
        <f t="shared" si="0"/>
        <v>0</v>
      </c>
    </row>
    <row r="32" spans="2:13" ht="12.75">
      <c r="B32">
        <f>F32/D32</f>
        <v>362</v>
      </c>
      <c r="C32" t="s">
        <v>20</v>
      </c>
      <c r="D32" s="5">
        <v>2.89</v>
      </c>
      <c r="E32" t="s">
        <v>17</v>
      </c>
      <c r="F32" s="5">
        <v>1046.18</v>
      </c>
      <c r="J32" s="20">
        <v>11</v>
      </c>
      <c r="K32" s="20"/>
      <c r="L32" s="35"/>
      <c r="M32" s="33">
        <f t="shared" si="0"/>
        <v>0</v>
      </c>
    </row>
    <row r="33" spans="1:13" ht="12.75">
      <c r="A33" t="s">
        <v>88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4303.844</v>
      </c>
      <c r="J35" s="20"/>
      <c r="K35" s="30" t="s">
        <v>64</v>
      </c>
      <c r="L35" s="34">
        <f>SUM(L22:L34)</f>
        <v>0</v>
      </c>
      <c r="M35" s="34">
        <f>SUM(M22:M34)</f>
        <v>0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142896</v>
      </c>
      <c r="D37">
        <v>219171.6</v>
      </c>
      <c r="E37">
        <v>3465.6</v>
      </c>
      <c r="F37" s="36">
        <f>C37/D37*E37</f>
        <v>2259.5097978022695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107850</v>
      </c>
      <c r="D38">
        <v>219171.6</v>
      </c>
      <c r="E38">
        <v>3465.6</v>
      </c>
      <c r="F38" s="36">
        <f>C38/D38*E38</f>
        <v>1705.3530658169216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0</v>
      </c>
      <c r="J39" s="20">
        <v>1</v>
      </c>
      <c r="K39" s="20"/>
      <c r="L39" s="25"/>
      <c r="M39" s="25"/>
    </row>
    <row r="40" spans="1:13" ht="12.75">
      <c r="A40" t="s">
        <v>80</v>
      </c>
      <c r="J40" s="20">
        <v>2</v>
      </c>
      <c r="K40" s="20"/>
      <c r="L40" s="25"/>
      <c r="M40" s="25"/>
    </row>
    <row r="41" spans="2:13" ht="12.75">
      <c r="B41">
        <v>3465.6</v>
      </c>
      <c r="C41" t="s">
        <v>16</v>
      </c>
      <c r="D41" s="5"/>
      <c r="F41" s="11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M54</f>
        <v>0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0.27</v>
      </c>
      <c r="E45" t="s">
        <v>17</v>
      </c>
      <c r="F45" s="11">
        <f>B45*D45</f>
        <v>935.712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4900.574863619191</v>
      </c>
      <c r="J46" s="20">
        <v>8</v>
      </c>
      <c r="K46" s="20"/>
      <c r="L46" s="25"/>
      <c r="M46" s="25"/>
    </row>
    <row r="47" spans="1:13" ht="12.75">
      <c r="A47" s="4" t="s">
        <v>30</v>
      </c>
      <c r="J47" s="20">
        <v>9</v>
      </c>
      <c r="K47" s="20"/>
      <c r="L47" s="25"/>
      <c r="M47" s="25"/>
    </row>
    <row r="48" spans="1:13" ht="12.75">
      <c r="A48" t="s">
        <v>31</v>
      </c>
      <c r="B48">
        <v>3465.6</v>
      </c>
      <c r="C48" t="s">
        <v>73</v>
      </c>
      <c r="D48" s="5">
        <v>0.14</v>
      </c>
      <c r="E48" t="s">
        <v>17</v>
      </c>
      <c r="F48" s="11">
        <f>B48*D48</f>
        <v>485.184</v>
      </c>
      <c r="J48" s="20">
        <v>10</v>
      </c>
      <c r="K48" s="20"/>
      <c r="L48" s="25"/>
      <c r="M48" s="25"/>
    </row>
    <row r="49" spans="1:13" ht="12.75">
      <c r="A49" t="s">
        <v>32</v>
      </c>
      <c r="J49" s="20">
        <v>11</v>
      </c>
      <c r="K49" s="20"/>
      <c r="L49" s="25"/>
      <c r="M49" s="25"/>
    </row>
    <row r="50" spans="1:13" ht="12.75">
      <c r="A50" s="7" t="s">
        <v>81</v>
      </c>
      <c r="J50" s="20">
        <v>12</v>
      </c>
      <c r="K50" s="20"/>
      <c r="L50" s="25"/>
      <c r="M50" s="25"/>
    </row>
    <row r="51" spans="2:13" ht="12.75">
      <c r="B51">
        <v>3465.6</v>
      </c>
      <c r="C51" t="s">
        <v>16</v>
      </c>
      <c r="D51" s="11">
        <v>0.53</v>
      </c>
      <c r="E51" t="s">
        <v>17</v>
      </c>
      <c r="F51" s="11">
        <f>B51*D51</f>
        <v>1836.768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2321.952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71</v>
      </c>
      <c r="M54" s="34">
        <f>SUM(M39:M53)</f>
        <v>0</v>
      </c>
    </row>
    <row r="55" spans="2:6" ht="12.75">
      <c r="B55">
        <v>3465.6</v>
      </c>
      <c r="C55" t="s">
        <v>16</v>
      </c>
      <c r="D55" s="11">
        <v>1.37</v>
      </c>
      <c r="E55" t="s">
        <v>17</v>
      </c>
      <c r="F55" s="11">
        <f>B55*D55</f>
        <v>4747.872</v>
      </c>
    </row>
    <row r="56" spans="1:6" ht="12.75">
      <c r="A56" s="4" t="s">
        <v>36</v>
      </c>
      <c r="F56" s="32">
        <f>SUM(F55)</f>
        <v>4747.872</v>
      </c>
    </row>
    <row r="57" spans="1:6" ht="12.75">
      <c r="A57" s="1" t="s">
        <v>37</v>
      </c>
      <c r="B57" s="1"/>
      <c r="F57" s="46">
        <f>F28+F35+F46+F52+F56</f>
        <v>23004.96286361919</v>
      </c>
    </row>
    <row r="58" spans="1:6" ht="12.75">
      <c r="A58" s="1" t="s">
        <v>39</v>
      </c>
      <c r="B58" s="38">
        <v>0.008</v>
      </c>
      <c r="C58" s="1"/>
      <c r="D58" s="1"/>
      <c r="E58" s="1"/>
      <c r="F58" s="32">
        <f>F57*0.8%</f>
        <v>184.0397029089535</v>
      </c>
    </row>
    <row r="59" spans="1:6" ht="15">
      <c r="A59" s="12" t="s">
        <v>40</v>
      </c>
      <c r="B59" s="12"/>
      <c r="C59" s="12"/>
      <c r="D59" s="12"/>
      <c r="E59" s="12"/>
      <c r="F59" s="37">
        <f>F57+F58</f>
        <v>23189.002566528143</v>
      </c>
    </row>
    <row r="60" spans="2:6" ht="12.75">
      <c r="B60" s="39" t="s">
        <v>76</v>
      </c>
      <c r="C60" s="40" t="s">
        <v>77</v>
      </c>
      <c r="D60" s="22" t="s">
        <v>78</v>
      </c>
      <c r="E60" s="22" t="s">
        <v>79</v>
      </c>
      <c r="F60" s="43" t="s">
        <v>92</v>
      </c>
    </row>
    <row r="61" spans="1:6" ht="12.75">
      <c r="A61" s="13"/>
      <c r="B61" s="41">
        <v>41091</v>
      </c>
      <c r="C61" s="42">
        <v>35576</v>
      </c>
      <c r="D61" s="44">
        <f>F20</f>
        <v>36799.13</v>
      </c>
      <c r="E61" s="44">
        <f>F59</f>
        <v>23189.002566528143</v>
      </c>
      <c r="F61" s="45">
        <f>C61+D61-E61</f>
        <v>49186.12743347186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2012-10-01T10:30:12Z</dcterms:modified>
  <cp:category/>
  <cp:version/>
  <cp:contentType/>
  <cp:contentStatus/>
</cp:coreProperties>
</file>