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<sst xmlns="http://schemas.openxmlformats.org/spreadsheetml/2006/main" count="135" uniqueCount="108">
  <si>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</si>
  <si>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</si>
  <si>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</si>
  <si>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</si>
  <si>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</si>
  <si>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</si>
  <si>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</si>
  <si>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</si>
  <si>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</si>
  <si>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</si>
  <si>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</si>
  <si>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</si>
  <si>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</si>
  <si>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</si>
  <si>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</si>
  <si>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</si>
  <si>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</si>
  <si>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</si>
  <si>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</si>
  <si>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</si>
  <si>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</si>
  <si>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</si>
  <si>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</si>
  <si>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</si>
  <si>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</si>
  <si>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</si>
  <si>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</si>
  <si>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</si>
  <si>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</si>
  <si>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</si>
  <si>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</si>
  <si>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</si>
  <si>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</si>
  <si>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</si>
  <si>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</si>
  <si>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</si>
  <si>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</si>
  <si>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</si>
  <si>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</si>
  <si>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</si>
  <si>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</si>
  <si>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</si>
  <si>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</si>
  <si>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</si>
  <si>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</si>
  <si>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</si>
  <si>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</si>
  <si>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</si>
  <si>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</si>
  <si>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</si>
  <si>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</si>
  <si>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</si>
  <si>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</si>
  <si>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</si>
  <si>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</si>
  <si>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</si>
  <si>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</si>
  <si>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</si>
  <si>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</si>
  <si>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</si>
  <si>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</si>
  <si>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</si>
  <si>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</si>
  <si>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</si>
  <si>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</si>
  <si>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</si>
  <si>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</si>
  <si>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</si>
  <si>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</si>
  <si>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</si>
  <si>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</si>
  <si>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</si>
  <si>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</si>
  <si>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</si>
  <si>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</si>
  <si>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</si>
  <si>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</si>
  <si>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</si>
  <si>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</si>
  <si>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</si>
  <si>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</si>
  <si>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</si>
  <si>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</si>
  <si>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</si>
  <si>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</si>
  <si>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</si>
  <si>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</si>
  <si>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</si>
  <si>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</si>
  <si>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</si>
  <si>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</si>
  <si>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</si>
  <si>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</si>
  <si>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Медиа-Маркет,интер-телеком,ростелеком)</t>
  </si>
  <si>
    <t>Горгаз (техобслуживание и ремонт)</t>
  </si>
  <si>
    <t>ост.на 01.12.</t>
  </si>
  <si>
    <t>ноябрь</t>
  </si>
  <si>
    <t xml:space="preserve">                    за  ноябрь  2012 г.</t>
  </si>
  <si>
    <t>3.</t>
  </si>
  <si>
    <t>Техлифт (техобслуживание )</t>
  </si>
  <si>
    <t>Смена замка (1шт) п-д1 чердак</t>
  </si>
  <si>
    <t>Замок</t>
  </si>
  <si>
    <t>1шт</t>
  </si>
  <si>
    <t>Установка и украшение елки</t>
  </si>
  <si>
    <t>Украшения на елку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</si>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</sst>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97</v>
      </c>
    </row>
    <row r="3" spans="2:13" ht="12.75">
      <c r="B3" s="1" t="s">
        <v>87</v>
      </c>
      <c r="C3" s="8" t="s">
        <v>96</v>
      </c>
      <c r="D3" s="1" t="s">
        <v>88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>
        <f t="shared" si="0"/>
        <v>0</v>
      </c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5</v>
      </c>
      <c r="M10" s="33">
        <f t="shared" si="0"/>
        <v>536.1520999999999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>
        <f t="shared" si="0"/>
        <v>0</v>
      </c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50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>
        <f t="shared" si="0"/>
        <v>0</v>
      </c>
    </row>
    <row r="15" spans="10:13" ht="12.75">
      <c r="J15" s="15" t="s">
        <v>52</v>
      </c>
      <c r="K15" s="26" t="s">
        <v>53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85415.32</v>
      </c>
      <c r="J16" s="15" t="s">
        <v>54</v>
      </c>
      <c r="K16" s="26" t="s">
        <v>55</v>
      </c>
      <c r="L16" s="21">
        <v>7</v>
      </c>
      <c r="M16" s="33">
        <f t="shared" si="0"/>
        <v>750.6129399999999</v>
      </c>
    </row>
    <row r="17" spans="1:13" ht="12.75">
      <c r="A17" t="s">
        <v>10</v>
      </c>
      <c r="F17" s="5">
        <v>90656.22</v>
      </c>
      <c r="J17" s="16" t="s">
        <v>56</v>
      </c>
      <c r="K17" s="18" t="s">
        <v>57</v>
      </c>
      <c r="L17" s="23">
        <v>9.89</v>
      </c>
      <c r="M17" s="33">
        <f t="shared" si="0"/>
        <v>1060.5088538</v>
      </c>
    </row>
    <row r="18" spans="2:13" ht="12.75">
      <c r="B18" t="s">
        <v>11</v>
      </c>
      <c r="F18" s="9">
        <f>F17/F16</f>
        <v>1.0613578454075918</v>
      </c>
      <c r="J18" s="20"/>
      <c r="K18" s="27" t="s">
        <v>58</v>
      </c>
      <c r="L18" s="28">
        <f>SUM(L7:L17)</f>
        <v>26.89</v>
      </c>
      <c r="M18" s="34">
        <f>SUM(M7:M17)</f>
        <v>2883.4259937999996</v>
      </c>
    </row>
    <row r="19" spans="1:11" ht="12.75">
      <c r="A19" t="s">
        <v>93</v>
      </c>
      <c r="F19" s="5">
        <v>1246.92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91903.14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1.07</v>
      </c>
      <c r="M22" s="33">
        <f>L22*89.21*1.202*1.15</f>
        <v>131.94703181</v>
      </c>
    </row>
    <row r="23" spans="10:13" ht="12.75">
      <c r="J23" s="20">
        <v>2</v>
      </c>
      <c r="K23" s="20" t="s">
        <v>103</v>
      </c>
      <c r="L23" s="25">
        <v>1</v>
      </c>
      <c r="M23" s="33">
        <f aca="true" t="shared" si="1" ref="M23:M32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0.49</v>
      </c>
      <c r="M24" s="33">
        <f t="shared" si="1"/>
        <v>60.42434166999999</v>
      </c>
    </row>
    <row r="25" spans="1:13" ht="12.75">
      <c r="A25" t="s">
        <v>15</v>
      </c>
      <c r="D25" t="s">
        <v>85</v>
      </c>
      <c r="F25" s="11">
        <v>7516.11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86</v>
      </c>
      <c r="F26" s="5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32</v>
      </c>
      <c r="F28" s="32">
        <f>F25+F26+F27</f>
        <v>9429.689999999999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89</v>
      </c>
      <c r="D30" s="5">
        <v>1.01</v>
      </c>
      <c r="E30" t="s">
        <v>17</v>
      </c>
      <c r="F30" s="11">
        <f>E7*D30</f>
        <v>6004.955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3475.9999999999995</v>
      </c>
      <c r="C32" t="s">
        <v>20</v>
      </c>
      <c r="D32" s="5">
        <v>2.89</v>
      </c>
      <c r="E32" t="s">
        <v>17</v>
      </c>
      <c r="F32" s="5">
        <v>10045.64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91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2.5600000000000005</v>
      </c>
      <c r="M33" s="34">
        <f>SUM(M22:M32)</f>
        <v>315.68635648</v>
      </c>
    </row>
    <row r="34" spans="1:11" ht="12.75">
      <c r="A34" t="s">
        <v>92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16050.595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5483</v>
      </c>
      <c r="F37" s="36">
        <f>B37*D37</f>
        <v>16449</v>
      </c>
      <c r="J37" s="20">
        <v>1</v>
      </c>
      <c r="K37" s="20" t="s">
        <v>101</v>
      </c>
      <c r="L37" s="25" t="s">
        <v>102</v>
      </c>
      <c r="M37" s="25">
        <v>132</v>
      </c>
    </row>
    <row r="38" spans="1:13" ht="12.75">
      <c r="A38" s="10" t="s">
        <v>99</v>
      </c>
      <c r="B38" s="10"/>
      <c r="C38" s="10"/>
      <c r="D38" s="5"/>
      <c r="F38" s="36">
        <v>11379</v>
      </c>
      <c r="J38" s="20">
        <v>2</v>
      </c>
      <c r="K38" s="20" t="s">
        <v>104</v>
      </c>
      <c r="L38" s="25"/>
      <c r="M38" s="25">
        <v>385</v>
      </c>
    </row>
    <row r="39" spans="1:13" ht="12.75">
      <c r="A39" s="4" t="s">
        <v>78</v>
      </c>
      <c r="F39" s="8">
        <f>SUM(F37+F38)</f>
        <v>27828</v>
      </c>
      <c r="J39" s="20">
        <v>3</v>
      </c>
      <c r="K39" s="20" t="s">
        <v>106</v>
      </c>
      <c r="L39" s="25" t="s">
        <v>107</v>
      </c>
      <c r="M39" s="25">
        <v>45.64</v>
      </c>
    </row>
    <row r="40" spans="1:13" ht="12.75">
      <c r="A40" s="4" t="s">
        <v>72</v>
      </c>
      <c r="B40" s="4"/>
      <c r="J40" s="20">
        <v>4</v>
      </c>
      <c r="K40" s="20"/>
      <c r="L40" s="25"/>
      <c r="M40" s="25"/>
    </row>
    <row r="41" spans="1:13" ht="12.75">
      <c r="A41" t="s">
        <v>22</v>
      </c>
      <c r="C41">
        <v>151517</v>
      </c>
      <c r="D41">
        <v>219171.6</v>
      </c>
      <c r="E41">
        <v>5945.5</v>
      </c>
      <c r="F41" s="35">
        <f>C41/D41*E41</f>
        <v>4110.223785837216</v>
      </c>
      <c r="J41" s="20">
        <v>5</v>
      </c>
      <c r="K41" s="20"/>
      <c r="L41" s="25"/>
      <c r="M41" s="25"/>
    </row>
    <row r="42" spans="1:13" ht="12.75">
      <c r="A42" t="s">
        <v>23</v>
      </c>
      <c r="C42">
        <v>106295</v>
      </c>
      <c r="D42">
        <v>219171.6</v>
      </c>
      <c r="E42">
        <v>5945.5</v>
      </c>
      <c r="F42" s="35">
        <f>C42/D42*E42</f>
        <v>2883.47998782689</v>
      </c>
      <c r="J42" s="20">
        <v>6</v>
      </c>
      <c r="K42" s="20"/>
      <c r="L42" s="25"/>
      <c r="M42" s="25"/>
    </row>
    <row r="43" spans="1:13" ht="12.75">
      <c r="A43" t="s">
        <v>24</v>
      </c>
      <c r="F43" s="11">
        <f>M33</f>
        <v>315.68635648</v>
      </c>
      <c r="J43" s="20">
        <v>7</v>
      </c>
      <c r="K43" s="20"/>
      <c r="L43" s="25"/>
      <c r="M43" s="25"/>
    </row>
    <row r="44" spans="1:13" ht="12.75">
      <c r="A44" t="s">
        <v>83</v>
      </c>
      <c r="F44" s="5"/>
      <c r="J44" s="20">
        <v>8</v>
      </c>
      <c r="K44" s="20"/>
      <c r="L44" s="25"/>
      <c r="M44" s="25"/>
    </row>
    <row r="45" spans="2:13" ht="12.75">
      <c r="B45">
        <v>5945.5</v>
      </c>
      <c r="C45" t="s">
        <v>16</v>
      </c>
      <c r="D45" s="5"/>
      <c r="F45" s="11">
        <v>1442.4</v>
      </c>
      <c r="J45" s="20">
        <v>9</v>
      </c>
      <c r="K45" s="20"/>
      <c r="L45" s="25"/>
      <c r="M45" s="25"/>
    </row>
    <row r="46" spans="1:13" ht="12.75">
      <c r="A46" t="s">
        <v>25</v>
      </c>
      <c r="F46" s="11">
        <f>M50</f>
        <v>562.64</v>
      </c>
      <c r="J46" s="20">
        <v>10</v>
      </c>
      <c r="K46" s="20"/>
      <c r="L46" s="25"/>
      <c r="M46" s="25"/>
    </row>
    <row r="47" spans="1:13" ht="12.75">
      <c r="A47" t="s">
        <v>26</v>
      </c>
      <c r="F47" s="5"/>
      <c r="J47" s="20">
        <v>11</v>
      </c>
      <c r="K47" s="20"/>
      <c r="L47" s="25"/>
      <c r="M47" s="25"/>
    </row>
    <row r="48" spans="1:13" ht="12.75">
      <c r="A48" t="s">
        <v>27</v>
      </c>
      <c r="F48" s="5"/>
      <c r="J48" s="20">
        <v>12</v>
      </c>
      <c r="K48" s="20"/>
      <c r="L48" s="25"/>
      <c r="M48" s="25"/>
    </row>
    <row r="49" spans="2:13" ht="12.75">
      <c r="B49">
        <v>5945.5</v>
      </c>
      <c r="C49" t="s">
        <v>16</v>
      </c>
      <c r="D49" s="11">
        <v>0.25</v>
      </c>
      <c r="E49" t="s">
        <v>17</v>
      </c>
      <c r="F49" s="11">
        <f>B49*D49</f>
        <v>1486.375</v>
      </c>
      <c r="J49" s="20">
        <v>13</v>
      </c>
      <c r="K49" s="20"/>
      <c r="L49" s="25"/>
      <c r="M49" s="25"/>
    </row>
    <row r="50" spans="1:13" ht="12.75">
      <c r="A50" s="46" t="s">
        <v>94</v>
      </c>
      <c r="B50" s="46"/>
      <c r="C50" s="46"/>
      <c r="D50" s="46"/>
      <c r="E50" s="46"/>
      <c r="F50" s="47">
        <v>0</v>
      </c>
      <c r="J50" s="20"/>
      <c r="K50" s="20"/>
      <c r="L50" s="31" t="s">
        <v>65</v>
      </c>
      <c r="M50" s="34">
        <f>SUM(M37:M49)</f>
        <v>562.64</v>
      </c>
    </row>
    <row r="51" spans="1:6" ht="12.75">
      <c r="A51" s="4" t="s">
        <v>75</v>
      </c>
      <c r="B51" s="10"/>
      <c r="C51" s="10"/>
      <c r="F51" s="32">
        <f>SUM(F41:F49)</f>
        <v>10800.805130144106</v>
      </c>
    </row>
    <row r="52" spans="1:6" ht="12.75">
      <c r="A52" s="4" t="s">
        <v>73</v>
      </c>
      <c r="F52" s="5"/>
    </row>
    <row r="53" spans="1:6" ht="12.75">
      <c r="A53" t="s">
        <v>28</v>
      </c>
      <c r="B53">
        <v>5945.5</v>
      </c>
      <c r="C53" t="s">
        <v>67</v>
      </c>
      <c r="D53" s="5">
        <v>0.19</v>
      </c>
      <c r="E53" t="s">
        <v>17</v>
      </c>
      <c r="F53" s="11">
        <f>B53*D53</f>
        <v>1129.645</v>
      </c>
    </row>
    <row r="54" spans="1:6" ht="12.75">
      <c r="A54" t="s">
        <v>29</v>
      </c>
      <c r="F54" s="5"/>
    </row>
    <row r="55" spans="1:8" ht="12.75">
      <c r="A55" s="7" t="s">
        <v>84</v>
      </c>
      <c r="F55" s="5"/>
      <c r="G55" s="7"/>
      <c r="H55" s="7"/>
    </row>
    <row r="56" spans="2:6" ht="12.75">
      <c r="B56">
        <v>5945.5</v>
      </c>
      <c r="C56" t="s">
        <v>16</v>
      </c>
      <c r="D56" s="11">
        <v>0.69</v>
      </c>
      <c r="E56" t="s">
        <v>17</v>
      </c>
      <c r="F56" s="11">
        <f>B56*D56</f>
        <v>4102.3949999999995</v>
      </c>
    </row>
    <row r="57" spans="1:6" ht="12.75">
      <c r="A57" s="4" t="s">
        <v>74</v>
      </c>
      <c r="F57" s="32">
        <f>F53+F56</f>
        <v>5232.039999999999</v>
      </c>
    </row>
    <row r="58" ht="12.75">
      <c r="A58" s="4" t="s">
        <v>76</v>
      </c>
    </row>
    <row r="59" spans="1:6" ht="12.75">
      <c r="A59" s="7" t="s">
        <v>30</v>
      </c>
      <c r="B59" s="7"/>
      <c r="C59" s="7"/>
      <c r="D59" s="7"/>
      <c r="E59" s="7"/>
      <c r="F59" s="7"/>
    </row>
    <row r="60" spans="2:6" ht="12.75">
      <c r="B60">
        <v>5945.5</v>
      </c>
      <c r="C60" t="s">
        <v>16</v>
      </c>
      <c r="D60" s="11">
        <v>2.07</v>
      </c>
      <c r="E60" t="s">
        <v>17</v>
      </c>
      <c r="F60" s="11">
        <f>B60*D60</f>
        <v>12307.185</v>
      </c>
    </row>
    <row r="61" spans="1:6" ht="12.75">
      <c r="A61" s="4" t="s">
        <v>77</v>
      </c>
      <c r="F61" s="8">
        <f>SUM(F60)</f>
        <v>12307.185</v>
      </c>
    </row>
    <row r="62" spans="1:6" ht="12.75">
      <c r="A62" s="1" t="s">
        <v>31</v>
      </c>
      <c r="B62" s="1"/>
      <c r="F62" s="32">
        <f>F28+F35+F39+F51+F57+F61</f>
        <v>81648.3151301441</v>
      </c>
    </row>
    <row r="63" spans="1:6" ht="12.75">
      <c r="A63" s="1" t="s">
        <v>33</v>
      </c>
      <c r="B63" s="37">
        <v>0.008</v>
      </c>
      <c r="C63" s="1"/>
      <c r="D63" s="1"/>
      <c r="E63" s="1"/>
      <c r="F63" s="32">
        <f>F62*0.8%</f>
        <v>653.1865210411528</v>
      </c>
    </row>
    <row r="64" spans="1:6" ht="15">
      <c r="A64" s="12" t="s">
        <v>34</v>
      </c>
      <c r="B64" s="12"/>
      <c r="C64" s="12"/>
      <c r="D64" s="12"/>
      <c r="E64" s="12"/>
      <c r="F64" s="43">
        <f>F62+F63</f>
        <v>82301.50165118524</v>
      </c>
    </row>
    <row r="65" spans="2:6" ht="12.75">
      <c r="B65" s="38" t="s">
        <v>79</v>
      </c>
      <c r="C65" s="39" t="s">
        <v>80</v>
      </c>
      <c r="D65" s="22" t="s">
        <v>81</v>
      </c>
      <c r="E65" s="22" t="s">
        <v>82</v>
      </c>
      <c r="F65" s="42" t="s">
        <v>95</v>
      </c>
    </row>
    <row r="66" spans="1:6" ht="12.75">
      <c r="A66" s="13"/>
      <c r="B66" s="40">
        <v>41579</v>
      </c>
      <c r="C66" s="41">
        <v>-105070</v>
      </c>
      <c r="D66" s="44">
        <f>F20</f>
        <v>91903.14</v>
      </c>
      <c r="E66" s="44">
        <f>F64</f>
        <v>82301.50165118524</v>
      </c>
      <c r="F66" s="45">
        <f>C66+D66-E66</f>
        <v>-95468.36165118525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2011-12-16T11:51:04Z</cp:lastPrinted>
  <dcterms:created xsi:type="dcterms:W3CDTF">2008-08-18T07:30:19Z</dcterms:created>
  <dcterms:modified xsi:type="dcterms:W3CDTF">2013-01-24T12:21:07Z</dcterms:modified>
  <cp:category/>
  <cp:version/>
  <cp:contentType/>
  <cp:contentStatus/>
</cp:coreProperties>
</file>