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<sst xmlns="http://schemas.openxmlformats.org/spreadsheetml/2006/main" count="128" uniqueCount="101">
  <si>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</si>
  <si>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</si>
  <si>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</si>
  <si>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</si>
  <si>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</si>
  <si>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</si>
  <si>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</si>
  <si>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</si>
  <si>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</si>
  <si>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</si>
  <si>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</si>
  <si>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</si>
  <si>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</si>
  <si>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</si>
  <si>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</si>
  <si>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</si>
  <si>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</si>
  <si>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</si>
  <si>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</si>
  <si>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</si>
  <si>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</si>
  <si>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</si>
  <si>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</si>
  <si>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</si>
  <si>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</si>
  <si>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</si>
  <si>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</si>
  <si>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</si>
  <si>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</si>
  <si>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</si>
  <si>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</si>
  <si>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</si>
  <si>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</si>
  <si>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</si>
  <si>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</si>
  <si>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</si>
  <si>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</si>
  <si>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</si>
  <si>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</si>
  <si>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</si>
  <si>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</si>
  <si>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</si>
  <si>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</si>
  <si>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</si>
  <si>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</si>
  <si>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</si>
  <si>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</si>
  <si>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</si>
  <si>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</si>
  <si>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</si>
  <si>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</si>
  <si>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</si>
  <si>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</si>
  <si>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</si>
  <si>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</si>
  <si>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</si>
  <si>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</si>
  <si>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</si>
  <si>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</si>
  <si>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</si>
  <si>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</si>
  <si>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</si>
  <si>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</si>
  <si>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</si>
  <si>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</si>
  <si>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</si>
  <si>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</si>
  <si>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</si>
  <si>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</si>
  <si>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</si>
  <si>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</si>
  <si>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</si>
  <si>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</si>
  <si>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</si>
  <si>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</si>
  <si>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</si>
  <si>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</si>
  <si>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</si>
  <si>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</si>
  <si>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</si>
  <si>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</si>
  <si>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</si>
  <si>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</si>
  <si>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</si>
  <si>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</si>
  <si>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</si>
  <si>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</si>
  <si>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</si>
  <si>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</si>
  <si>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</si>
  <si>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5) Прочие</t>
  </si>
  <si>
    <t>Горгаз (техобслуживание и ремонт)</t>
  </si>
  <si>
    <t>ост.на 01.01</t>
  </si>
  <si>
    <t>декабрь</t>
  </si>
  <si>
    <t xml:space="preserve">                    за декабрь  2012 г.</t>
  </si>
  <si>
    <r>
      <t>1.2 Аренда (эр-телеком,интер-тел,ростелек,</t>
    </r>
    <r>
      <rPr>
        <sz val="10"/>
        <color indexed="10"/>
        <rFont val="Arial Cyr"/>
        <family val="0"/>
      </rPr>
      <t>комст-регион-год</t>
    </r>
    <r>
      <rPr>
        <sz val="10"/>
        <rFont val="Arial Cyr"/>
        <family val="0"/>
      </rPr>
      <t>)</t>
    </r>
  </si>
  <si>
    <t>3.  Материалы (за год)</t>
  </si>
  <si>
    <t>Устр-во и ограждение для елки</t>
  </si>
  <si>
    <t>Установка хомута (1шт) т.п.</t>
  </si>
  <si>
    <t>Хомут Д 89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</si>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</sst>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94</v>
      </c>
    </row>
    <row r="3" spans="2:13" ht="12.75">
      <c r="B3" s="1" t="s">
        <v>83</v>
      </c>
      <c r="C3" s="8" t="s">
        <v>93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2003.5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702.3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342</v>
      </c>
      <c r="F10" t="s">
        <v>72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587.2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142.4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23456.38</v>
      </c>
      <c r="J16" s="15" t="s">
        <v>59</v>
      </c>
      <c r="K16" s="26" t="s">
        <v>60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21630.67</v>
      </c>
      <c r="J17" s="16" t="s">
        <v>61</v>
      </c>
      <c r="K17" s="18" t="s">
        <v>62</v>
      </c>
      <c r="L17" s="23">
        <v>3.97</v>
      </c>
      <c r="M17" s="33">
        <f t="shared" si="0"/>
        <v>425.7047674</v>
      </c>
    </row>
    <row r="18" spans="2:13" ht="12.75">
      <c r="B18" t="s">
        <v>11</v>
      </c>
      <c r="F18" s="9">
        <f>F17/F16</f>
        <v>0.9221657391293967</v>
      </c>
      <c r="J18" s="20"/>
      <c r="K18" s="27" t="s">
        <v>63</v>
      </c>
      <c r="L18" s="28">
        <f>SUM(L7:L17)</f>
        <v>8.97</v>
      </c>
      <c r="M18" s="34">
        <f>SUM(M7:M17)</f>
        <v>961.8568674</v>
      </c>
    </row>
    <row r="19" spans="1:11" ht="12.75">
      <c r="A19" t="s">
        <v>95</v>
      </c>
      <c r="F19" s="5">
        <v>1604.92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23235.589999999997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5.56</v>
      </c>
      <c r="M22" s="33">
        <f>L22*89.21*1.202*1.15</f>
        <v>685.6313054799998</v>
      </c>
    </row>
    <row r="23" spans="10:13" ht="12.75">
      <c r="J23" s="20">
        <v>2</v>
      </c>
      <c r="K23" s="20" t="s">
        <v>98</v>
      </c>
      <c r="L23" s="25">
        <v>0.5</v>
      </c>
      <c r="M23" s="33">
        <f aca="true" t="shared" si="1" ref="M23:M36">L23*89.21*1.202*1.15</f>
        <v>61.65749149999999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2890.81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956.79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96</v>
      </c>
      <c r="F27" s="5">
        <v>862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4709.6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6">
        <v>1.03</v>
      </c>
      <c r="E30" s="13" t="s">
        <v>17</v>
      </c>
      <c r="F30" s="11">
        <f>E7*D30</f>
        <v>2063.605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347</v>
      </c>
      <c r="C32" t="s">
        <v>20</v>
      </c>
      <c r="D32" s="5">
        <v>2.89</v>
      </c>
      <c r="E32" t="s">
        <v>17</v>
      </c>
      <c r="F32" s="5">
        <v>1002.83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702.3</v>
      </c>
      <c r="C33" t="s">
        <v>16</v>
      </c>
      <c r="D33" s="5">
        <v>0.4</v>
      </c>
      <c r="E33" t="s">
        <v>17</v>
      </c>
      <c r="F33" s="5">
        <f>B33*D33</f>
        <v>280.92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90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3347.355</v>
      </c>
      <c r="J36" s="20">
        <v>15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63</v>
      </c>
      <c r="L37" s="28">
        <f>SUM(L22:L36)</f>
        <v>6.06</v>
      </c>
      <c r="M37" s="34">
        <f>SUM(M22:M36)</f>
        <v>747.2887969799998</v>
      </c>
    </row>
    <row r="38" spans="1:11" ht="12.75">
      <c r="A38" t="s">
        <v>23</v>
      </c>
      <c r="C38">
        <v>155270</v>
      </c>
      <c r="D38">
        <v>219171.6</v>
      </c>
      <c r="E38">
        <v>2003.5</v>
      </c>
      <c r="F38" s="35">
        <f>C38/D38*E38</f>
        <v>1419.3601953902787</v>
      </c>
      <c r="K38" s="1" t="s">
        <v>67</v>
      </c>
    </row>
    <row r="39" spans="1:13" ht="12.75">
      <c r="A39" t="s">
        <v>24</v>
      </c>
      <c r="C39">
        <v>105245</v>
      </c>
      <c r="D39">
        <v>219171.6</v>
      </c>
      <c r="E39">
        <v>2003.5</v>
      </c>
      <c r="F39" s="35">
        <f>C39/D39*E39</f>
        <v>962.0697093054026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747.2887969799998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/>
      <c r="J41" s="20">
        <v>1</v>
      </c>
      <c r="K41" s="20" t="s">
        <v>99</v>
      </c>
      <c r="L41" s="25" t="s">
        <v>100</v>
      </c>
      <c r="M41" s="25">
        <v>90</v>
      </c>
    </row>
    <row r="42" spans="2:13" ht="12.75">
      <c r="B42">
        <v>2003.5</v>
      </c>
      <c r="C42" t="s">
        <v>16</v>
      </c>
      <c r="D42" s="5"/>
      <c r="F42" s="5">
        <v>0</v>
      </c>
      <c r="J42" s="20">
        <v>2</v>
      </c>
      <c r="K42" s="20"/>
      <c r="L42" s="25"/>
      <c r="M42" s="25"/>
    </row>
    <row r="43" spans="1:13" ht="12.75">
      <c r="A43" t="s">
        <v>26</v>
      </c>
      <c r="F43" s="11">
        <f>M62</f>
        <v>90</v>
      </c>
      <c r="J43" s="20">
        <v>3</v>
      </c>
      <c r="K43" s="20"/>
      <c r="L43" s="25"/>
      <c r="M43" s="25"/>
    </row>
    <row r="44" spans="1:13" ht="12.75">
      <c r="A44" t="s">
        <v>27</v>
      </c>
      <c r="F44" s="5"/>
      <c r="J44" s="20">
        <v>4</v>
      </c>
      <c r="K44" s="20"/>
      <c r="L44" s="25"/>
      <c r="M44" s="25"/>
    </row>
    <row r="45" spans="1:13" ht="12.75">
      <c r="A45" t="s">
        <v>28</v>
      </c>
      <c r="F45" s="5"/>
      <c r="J45" s="20">
        <v>5</v>
      </c>
      <c r="K45" s="20"/>
      <c r="L45" s="25"/>
      <c r="M45" s="25"/>
    </row>
    <row r="46" spans="2:13" ht="12.75">
      <c r="B46">
        <v>2003.5</v>
      </c>
      <c r="C46" t="s">
        <v>16</v>
      </c>
      <c r="D46" s="11">
        <v>0.25</v>
      </c>
      <c r="E46" t="s">
        <v>17</v>
      </c>
      <c r="F46" s="11">
        <f>B46*D46</f>
        <v>500.875</v>
      </c>
      <c r="J46" s="20">
        <v>6</v>
      </c>
      <c r="K46" s="20"/>
      <c r="L46" s="25"/>
      <c r="M46" s="25"/>
    </row>
    <row r="47" spans="1:13" ht="12.75">
      <c r="A47" s="47" t="s">
        <v>91</v>
      </c>
      <c r="B47" s="47"/>
      <c r="C47" s="47"/>
      <c r="D47" s="48"/>
      <c r="E47" s="47"/>
      <c r="F47" s="48">
        <v>0</v>
      </c>
      <c r="J47" s="20">
        <v>7</v>
      </c>
      <c r="K47" s="20"/>
      <c r="L47" s="25"/>
      <c r="M47" s="25"/>
    </row>
    <row r="48" spans="1:13" ht="12.75">
      <c r="A48" s="4" t="s">
        <v>29</v>
      </c>
      <c r="B48" s="10"/>
      <c r="C48" s="10"/>
      <c r="F48" s="32">
        <f>SUM(F38:F47)</f>
        <v>3719.593701675681</v>
      </c>
      <c r="J48" s="20">
        <v>8</v>
      </c>
      <c r="K48" s="20"/>
      <c r="L48" s="25"/>
      <c r="M48" s="25"/>
    </row>
    <row r="49" spans="1:13" ht="12.75">
      <c r="A49" s="4" t="s">
        <v>30</v>
      </c>
      <c r="J49" s="20">
        <v>9</v>
      </c>
      <c r="K49" s="20"/>
      <c r="L49" s="25"/>
      <c r="M49" s="25"/>
    </row>
    <row r="50" spans="1:13" ht="12.75">
      <c r="A50" t="s">
        <v>31</v>
      </c>
      <c r="B50">
        <v>2003.5</v>
      </c>
      <c r="C50" t="s">
        <v>72</v>
      </c>
      <c r="D50" s="5">
        <v>0.2</v>
      </c>
      <c r="E50" t="s">
        <v>17</v>
      </c>
      <c r="F50" s="11">
        <f>B50*D50</f>
        <v>400.70000000000005</v>
      </c>
      <c r="J50" s="20">
        <v>10</v>
      </c>
      <c r="K50" s="20"/>
      <c r="L50" s="25"/>
      <c r="M50" s="25"/>
    </row>
    <row r="51" spans="1:13" ht="12.75">
      <c r="A51" t="s">
        <v>32</v>
      </c>
      <c r="F51" s="5"/>
      <c r="J51" s="20">
        <v>11</v>
      </c>
      <c r="K51" s="20"/>
      <c r="L51" s="25"/>
      <c r="M51" s="25"/>
    </row>
    <row r="52" spans="1:13" ht="12.75">
      <c r="A52" s="7" t="s">
        <v>80</v>
      </c>
      <c r="F52" s="5"/>
      <c r="J52" s="20">
        <v>12</v>
      </c>
      <c r="K52" s="20"/>
      <c r="L52" s="25"/>
      <c r="M52" s="25"/>
    </row>
    <row r="53" spans="2:13" ht="12.75">
      <c r="B53">
        <v>2003.5</v>
      </c>
      <c r="C53" t="s">
        <v>16</v>
      </c>
      <c r="D53" s="11">
        <v>0.71</v>
      </c>
      <c r="E53" t="s">
        <v>17</v>
      </c>
      <c r="F53" s="11">
        <f>B53*D53</f>
        <v>1422.485</v>
      </c>
      <c r="J53" s="20">
        <v>13</v>
      </c>
      <c r="K53" s="20"/>
      <c r="L53" s="25"/>
      <c r="M53" s="25"/>
    </row>
    <row r="54" spans="1:13" ht="12.75">
      <c r="A54" s="4" t="s">
        <v>33</v>
      </c>
      <c r="F54" s="32">
        <f>F50+F53</f>
        <v>1823.185</v>
      </c>
      <c r="J54" s="20">
        <v>14</v>
      </c>
      <c r="K54" s="20"/>
      <c r="L54" s="25"/>
      <c r="M54" s="25"/>
    </row>
    <row r="55" spans="1:13" ht="12.75">
      <c r="A55" s="4" t="s">
        <v>34</v>
      </c>
      <c r="J55" s="20">
        <v>15</v>
      </c>
      <c r="K55" s="20"/>
      <c r="L55" s="25"/>
      <c r="M55" s="25"/>
    </row>
    <row r="56" spans="1:13" ht="12.75">
      <c r="A56" s="7" t="s">
        <v>84</v>
      </c>
      <c r="B56" s="7"/>
      <c r="C56" s="7"/>
      <c r="D56" s="7"/>
      <c r="E56" s="7"/>
      <c r="F56" s="7"/>
      <c r="J56" s="20">
        <v>16</v>
      </c>
      <c r="K56" s="20"/>
      <c r="L56" s="25"/>
      <c r="M56" s="25"/>
    </row>
    <row r="57" spans="2:13" ht="12.75">
      <c r="B57">
        <v>2003.5</v>
      </c>
      <c r="C57" t="s">
        <v>16</v>
      </c>
      <c r="D57" s="11">
        <v>1.72</v>
      </c>
      <c r="E57" t="s">
        <v>17</v>
      </c>
      <c r="F57" s="11">
        <f>B57*D57</f>
        <v>3446.02</v>
      </c>
      <c r="J57" s="20">
        <v>17</v>
      </c>
      <c r="K57" s="20"/>
      <c r="L57" s="25"/>
      <c r="M57" s="25"/>
    </row>
    <row r="58" spans="1:13" ht="12.75">
      <c r="A58" s="4" t="s">
        <v>35</v>
      </c>
      <c r="F58" s="8">
        <f>SUM(F57)</f>
        <v>3446.02</v>
      </c>
      <c r="J58" s="20">
        <v>18</v>
      </c>
      <c r="K58" s="20"/>
      <c r="L58" s="25"/>
      <c r="M58" s="25"/>
    </row>
    <row r="59" spans="1:13" ht="12.75">
      <c r="A59" s="1" t="s">
        <v>36</v>
      </c>
      <c r="B59" s="1"/>
      <c r="F59" s="32">
        <f>F28+F36+F48+F54+F58</f>
        <v>17045.75370167568</v>
      </c>
      <c r="J59" s="20">
        <v>19</v>
      </c>
      <c r="K59" s="20"/>
      <c r="L59" s="25"/>
      <c r="M59" s="25"/>
    </row>
    <row r="60" spans="1:13" ht="12.75">
      <c r="A60" s="1" t="s">
        <v>38</v>
      </c>
      <c r="B60" s="36">
        <v>0.008</v>
      </c>
      <c r="C60" s="1"/>
      <c r="D60" s="1"/>
      <c r="E60" s="1"/>
      <c r="F60" s="32">
        <f>F59*0.8%</f>
        <v>136.36602961340543</v>
      </c>
      <c r="J60" s="20">
        <v>20</v>
      </c>
      <c r="K60" s="20"/>
      <c r="L60" s="25"/>
      <c r="M60" s="25"/>
    </row>
    <row r="61" spans="1:13" ht="15">
      <c r="A61" s="12" t="s">
        <v>39</v>
      </c>
      <c r="B61" s="12"/>
      <c r="C61" s="45"/>
      <c r="D61" s="12"/>
      <c r="E61" s="12"/>
      <c r="F61" s="42">
        <f>F59+F60</f>
        <v>17182.119731289084</v>
      </c>
      <c r="J61" s="20">
        <v>21</v>
      </c>
      <c r="K61" s="20"/>
      <c r="L61" s="25"/>
      <c r="M61" s="25"/>
    </row>
    <row r="62" spans="2:13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92</v>
      </c>
      <c r="J62" s="20"/>
      <c r="K62" s="20"/>
      <c r="L62" s="31" t="s">
        <v>70</v>
      </c>
      <c r="M62" s="34">
        <f>SUM(M41:M61)</f>
        <v>90</v>
      </c>
    </row>
    <row r="63" spans="1:6" ht="12.75">
      <c r="A63" s="13"/>
      <c r="B63" s="39">
        <v>41609</v>
      </c>
      <c r="C63" s="40">
        <v>131906</v>
      </c>
      <c r="D63" s="43">
        <f>F20</f>
        <v>23235.589999999997</v>
      </c>
      <c r="E63" s="43">
        <f>F61</f>
        <v>17182.119731289084</v>
      </c>
      <c r="F63" s="44">
        <f>C63+D63-E63</f>
        <v>137959.47026871092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2011-12-24T17:19:52Z</cp:lastPrinted>
  <dcterms:created xsi:type="dcterms:W3CDTF">2008-08-18T07:30:19Z</dcterms:created>
  <dcterms:modified xsi:type="dcterms:W3CDTF">2013-02-25T13:00:20Z</dcterms:modified>
  <cp:category/>
  <cp:version/>
  <cp:contentType/>
  <cp:contentStatus/>
</cp:coreProperties>
</file>