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<sst xmlns="http://schemas.openxmlformats.org/spreadsheetml/2006/main" count="132" uniqueCount="104">
  <si>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</si>
  <si>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</si>
  <si>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</si>
  <si>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</si>
  <si>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</si>
  <si>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</si>
  <si>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</si>
  <si>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</si>
  <si>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</si>
  <si>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</si>
  <si>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</si>
  <si>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</si>
  <si>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</si>
  <si>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</si>
  <si>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</si>
  <si>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</si>
  <si>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</si>
  <si>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</si>
  <si>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</si>
  <si>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</si>
  <si>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</si>
  <si>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</si>
  <si>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</si>
  <si>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</si>
  <si>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</si>
  <si>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</si>
  <si>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</si>
  <si>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</si>
  <si>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</si>
  <si>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</si>
  <si>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</si>
  <si>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</si>
  <si>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</si>
  <si>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</si>
  <si>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</si>
  <si>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</si>
  <si>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</si>
  <si>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</si>
  <si>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</si>
  <si>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</si>
  <si>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</si>
  <si>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</si>
  <si>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</si>
  <si>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</si>
  <si>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</si>
  <si>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</si>
  <si>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</si>
  <si>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</si>
  <si>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</si>
  <si>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</si>
  <si>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</si>
  <si>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</si>
  <si>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</si>
  <si>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</si>
  <si>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</si>
  <si>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</si>
  <si>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</si>
  <si>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</si>
  <si>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</si>
  <si>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</si>
  <si>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</si>
  <si>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</si>
  <si>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</si>
  <si>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</si>
  <si>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</si>
  <si>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</si>
  <si>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</si>
  <si>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</si>
  <si>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</si>
  <si>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</si>
  <si>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</si>
  <si>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</si>
  <si>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</si>
  <si>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</si>
  <si>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</si>
  <si>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</si>
  <si>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</si>
  <si>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</si>
  <si>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</si>
  <si>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</si>
  <si>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</si>
  <si>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</si>
  <si>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</si>
  <si>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</si>
  <si>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</si>
  <si>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1.2 Аренда (Спарк, Детская школа, ООО Пекарь",эр-телеком)</t>
  </si>
  <si>
    <t>Прочистка канализации</t>
  </si>
  <si>
    <t>Лампа</t>
  </si>
  <si>
    <t>3.  Материалы</t>
  </si>
  <si>
    <t>ост.на 01.02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</si>
  <si>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</si>
  <si>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</si>
  <si>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</si>
  <si>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</si>
  <si>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</si>
  <si>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</si>
  <si>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</si>
  <si>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Смена труб Д 25 (1мп)</t>
  </si>
  <si>
    <t>Труба Д 25</t>
  </si>
  <si>
    <t>1мп</t>
  </si>
  <si>
    <t>Сбивание сосулек</t>
  </si>
  <si>
    <t xml:space="preserve">Очистка кровли от снега и наледи </t>
  </si>
  <si>
    <t>Смена ламп (6шт)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</si>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</sst>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92</v>
      </c>
    </row>
    <row r="3" spans="2:13" ht="12.75">
      <c r="B3" s="1" t="s">
        <v>84</v>
      </c>
      <c r="C3" s="8" t="s">
        <v>90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3380.9</v>
      </c>
      <c r="F7" t="s">
        <v>73</v>
      </c>
      <c r="J7" s="15"/>
      <c r="K7" s="15" t="s">
        <v>50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716.6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1828</v>
      </c>
      <c r="F10" t="s">
        <v>73</v>
      </c>
      <c r="J10" s="16"/>
      <c r="K10" s="18" t="s">
        <v>55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2613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282</v>
      </c>
      <c r="F12" t="s">
        <v>73</v>
      </c>
      <c r="J12" s="16"/>
      <c r="K12" s="18" t="s">
        <v>54</v>
      </c>
      <c r="L12" s="23">
        <v>2</v>
      </c>
      <c r="M12" s="33">
        <f>L12*81.37*1.202</f>
        <v>195.61348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35428.44</v>
      </c>
      <c r="J16" s="15" t="s">
        <v>60</v>
      </c>
      <c r="K16" s="26" t="s">
        <v>61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31289.08</v>
      </c>
      <c r="J17" s="16" t="s">
        <v>62</v>
      </c>
      <c r="K17" s="18" t="s">
        <v>63</v>
      </c>
      <c r="L17" s="23">
        <v>5.92</v>
      </c>
      <c r="M17" s="33">
        <f>L17*81.37*1.202</f>
        <v>579.0159007999999</v>
      </c>
    </row>
    <row r="18" spans="2:13" ht="12.75">
      <c r="B18" t="s">
        <v>11</v>
      </c>
      <c r="F18" s="9">
        <f>F17/F16</f>
        <v>0.8831627923781008</v>
      </c>
      <c r="J18" s="20"/>
      <c r="K18" s="27" t="s">
        <v>64</v>
      </c>
      <c r="L18" s="28">
        <f>SUM(L7:L17)</f>
        <v>19.92</v>
      </c>
      <c r="M18" s="34">
        <f>SUM(M7:M17)</f>
        <v>1948.3102608</v>
      </c>
    </row>
    <row r="19" spans="1:11" ht="12.75">
      <c r="A19" t="s">
        <v>85</v>
      </c>
      <c r="F19" s="5">
        <v>1819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33108.08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86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97</v>
      </c>
      <c r="L23" s="25">
        <v>0.95</v>
      </c>
      <c r="M23" s="33">
        <f aca="true" t="shared" si="0" ref="M23:M34">L23*81.37*1.202</f>
        <v>92.916403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13.05</v>
      </c>
      <c r="M24" s="33">
        <f t="shared" si="0"/>
        <v>1276.377957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 t="s">
        <v>101</v>
      </c>
      <c r="L25" s="25">
        <v>48</v>
      </c>
      <c r="M25" s="33">
        <f t="shared" si="0"/>
        <v>4694.7235200000005</v>
      </c>
    </row>
    <row r="26" spans="1:13" ht="12.75">
      <c r="A26" s="6" t="s">
        <v>18</v>
      </c>
      <c r="D26" t="s">
        <v>83</v>
      </c>
      <c r="F26" s="5">
        <v>1724.15</v>
      </c>
      <c r="J26" s="20">
        <v>5</v>
      </c>
      <c r="K26" s="20" t="s">
        <v>102</v>
      </c>
      <c r="L26" s="25">
        <v>0.42</v>
      </c>
      <c r="M26" s="33">
        <f t="shared" si="0"/>
        <v>41.078830800000006</v>
      </c>
    </row>
    <row r="27" spans="1:13" ht="12.75">
      <c r="A27" s="6" t="s">
        <v>88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6904.77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93</v>
      </c>
      <c r="D30" s="5">
        <v>0.98</v>
      </c>
      <c r="E30" t="s">
        <v>17</v>
      </c>
      <c r="F30" s="11">
        <f>E7*D30</f>
        <v>3313.282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94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641</v>
      </c>
      <c r="C32" t="s">
        <v>20</v>
      </c>
      <c r="D32" s="5">
        <v>2.73</v>
      </c>
      <c r="E32" t="s">
        <v>17</v>
      </c>
      <c r="F32" s="5">
        <v>1749.93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95</v>
      </c>
      <c r="B33">
        <v>716.6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96</v>
      </c>
      <c r="B34">
        <v>3380.9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11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5063.212</v>
      </c>
      <c r="J35" s="20"/>
      <c r="K35" s="30" t="s">
        <v>64</v>
      </c>
      <c r="L35" s="28">
        <f>SUM(L22:L34)</f>
        <v>72.08</v>
      </c>
      <c r="M35" s="34">
        <f>SUM(M22:M34)</f>
        <v>7049.909819200001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141135</v>
      </c>
      <c r="D37">
        <v>219171.6</v>
      </c>
      <c r="E37">
        <v>3380.9</v>
      </c>
      <c r="F37" s="35">
        <f>C37/D37*E37</f>
        <v>2177.1220427281637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126299</v>
      </c>
      <c r="D38">
        <v>219171.6</v>
      </c>
      <c r="E38">
        <v>3380.9</v>
      </c>
      <c r="F38" s="35">
        <f>C38/D38*E38</f>
        <v>1948.2646889469256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7049.909819200001</v>
      </c>
      <c r="J39" s="20">
        <v>1</v>
      </c>
      <c r="K39" s="20" t="s">
        <v>98</v>
      </c>
      <c r="L39" s="25" t="s">
        <v>99</v>
      </c>
      <c r="M39" s="25">
        <v>68.4</v>
      </c>
    </row>
    <row r="40" spans="1:13" ht="12.75">
      <c r="A40" t="s">
        <v>80</v>
      </c>
      <c r="F40" s="5"/>
      <c r="J40" s="20">
        <v>2</v>
      </c>
      <c r="K40" s="20" t="s">
        <v>87</v>
      </c>
      <c r="L40" s="25" t="s">
        <v>103</v>
      </c>
      <c r="M40" s="25">
        <v>34.08</v>
      </c>
    </row>
    <row r="41" spans="2:13" ht="12.75">
      <c r="B41">
        <v>3380.9</v>
      </c>
      <c r="C41" t="s">
        <v>16</v>
      </c>
      <c r="D41" s="5"/>
      <c r="F41" s="11">
        <v>1202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M50</f>
        <v>102.48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3380.9</v>
      </c>
      <c r="C45" t="s">
        <v>16</v>
      </c>
      <c r="D45" s="11">
        <v>0.23</v>
      </c>
      <c r="E45" t="s">
        <v>17</v>
      </c>
      <c r="F45" s="11">
        <f>B45*D45</f>
        <v>777.6070000000001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13257.383550875089</v>
      </c>
      <c r="J46" s="20">
        <v>9</v>
      </c>
      <c r="K46" s="20"/>
      <c r="L46" s="25"/>
      <c r="M46" s="25"/>
    </row>
    <row r="47" spans="1:13" ht="12.75">
      <c r="A47" s="4" t="s">
        <v>30</v>
      </c>
      <c r="F47" s="5"/>
      <c r="J47" s="20">
        <v>10</v>
      </c>
      <c r="K47" s="20"/>
      <c r="L47" s="25"/>
      <c r="M47" s="25"/>
    </row>
    <row r="48" spans="1:13" ht="12.75">
      <c r="A48" t="s">
        <v>31</v>
      </c>
      <c r="B48">
        <v>3380.9</v>
      </c>
      <c r="C48" t="s">
        <v>73</v>
      </c>
      <c r="D48" s="5">
        <v>0.12</v>
      </c>
      <c r="E48" t="s">
        <v>17</v>
      </c>
      <c r="F48" s="11">
        <f>B48*D48</f>
        <v>405.70799999999997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81</v>
      </c>
      <c r="F50" s="5"/>
      <c r="J50" s="20"/>
      <c r="K50" s="20"/>
      <c r="L50" s="31" t="s">
        <v>71</v>
      </c>
      <c r="M50" s="34">
        <f>SUM(M39:M49)</f>
        <v>102.48</v>
      </c>
    </row>
    <row r="51" spans="2:6" ht="12.75">
      <c r="B51">
        <v>3380.9</v>
      </c>
      <c r="C51" t="s">
        <v>16</v>
      </c>
      <c r="D51" s="11">
        <v>0.57</v>
      </c>
      <c r="E51" t="s">
        <v>17</v>
      </c>
      <c r="F51" s="11">
        <f>B51*D51</f>
        <v>1927.1129999999998</v>
      </c>
    </row>
    <row r="52" spans="1:6" ht="12.75">
      <c r="A52" s="4" t="s">
        <v>33</v>
      </c>
      <c r="F52" s="32">
        <f>F48+F51</f>
        <v>2332.821</v>
      </c>
    </row>
    <row r="53" spans="1:6" ht="12.75">
      <c r="A53" s="4" t="s">
        <v>34</v>
      </c>
      <c r="F53" s="5"/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3380.9</v>
      </c>
      <c r="C55" t="s">
        <v>16</v>
      </c>
      <c r="D55" s="11">
        <v>1.38</v>
      </c>
      <c r="E55" t="s">
        <v>17</v>
      </c>
      <c r="F55" s="11">
        <f>B55*D55</f>
        <v>4665.642</v>
      </c>
    </row>
    <row r="56" spans="1:6" ht="12.75">
      <c r="A56" s="4" t="s">
        <v>36</v>
      </c>
      <c r="F56" s="32">
        <f>SUM(F55)</f>
        <v>4665.642</v>
      </c>
    </row>
    <row r="57" spans="1:6" ht="12.75">
      <c r="A57" s="1" t="s">
        <v>37</v>
      </c>
      <c r="B57" s="1"/>
      <c r="F57" s="32">
        <f>F28+F35+F46+F52+F56</f>
        <v>32223.82855087509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257.7906284070007</v>
      </c>
    </row>
    <row r="59" spans="1:6" ht="15">
      <c r="A59" s="12" t="s">
        <v>40</v>
      </c>
      <c r="B59" s="12"/>
      <c r="C59" s="12"/>
      <c r="D59" s="12"/>
      <c r="E59" s="12"/>
      <c r="F59" s="36">
        <f>F57+F58</f>
        <v>32481.61917928209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89</v>
      </c>
    </row>
    <row r="61" spans="1:6" ht="12.75">
      <c r="A61" s="13"/>
      <c r="B61" s="40">
        <v>40909</v>
      </c>
      <c r="C61" s="41">
        <v>58964</v>
      </c>
      <c r="D61" s="43">
        <f>F20</f>
        <v>33108.08</v>
      </c>
      <c r="E61" s="43">
        <f>F59</f>
        <v>32481.61917928209</v>
      </c>
      <c r="F61" s="44">
        <f>C61+D61-E61</f>
        <v>59590.46082071791</v>
      </c>
    </row>
    <row r="74" ht="12.75">
      <c r="G74" s="7"/>
    </row>
    <row r="80" spans="8:9" ht="12.75"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2011-12-17T09:17:44Z</cp:lastPrinted>
  <dcterms:created xsi:type="dcterms:W3CDTF">2008-08-18T07:30:19Z</dcterms:created>
  <dcterms:modified xsi:type="dcterms:W3CDTF">2012-03-22T12:54:49Z</dcterms:modified>
  <cp:category/>
  <cp:version/>
  <cp:contentType/>
  <cp:contentStatus/>
</cp:coreProperties>
</file>