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<sst xmlns="http://schemas.openxmlformats.org/spreadsheetml/2006/main" count="160" uniqueCount="124">
  <si>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</si>
  <si>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</si>
  <si>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</si>
  <si>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</si>
  <si>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</si>
  <si>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</si>
  <si>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</si>
  <si>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</si>
  <si>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</si>
  <si>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</si>
  <si>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</si>
  <si>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</si>
  <si>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</si>
  <si>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</si>
  <si>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</si>
  <si>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</si>
  <si>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</si>
  <si>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</si>
  <si>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</si>
  <si>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</si>
  <si>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</si>
  <si>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</si>
  <si>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</si>
  <si>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</si>
  <si>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</si>
  <si>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</si>
  <si>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</si>
  <si>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</si>
  <si>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</si>
  <si>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</si>
  <si>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</si>
  <si>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</si>
  <si>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</si>
  <si>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</si>
  <si>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</si>
  <si>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</si>
  <si>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</si>
  <si>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</si>
  <si>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</si>
  <si>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</si>
  <si>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</si>
  <si>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</si>
  <si>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</si>
  <si>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</si>
  <si>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</si>
  <si>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</si>
  <si>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</si>
  <si>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</si>
  <si>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</si>
  <si>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</si>
  <si>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</si>
  <si>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</si>
  <si>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</si>
  <si>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</si>
  <si>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</si>
  <si>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</si>
  <si>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</si>
  <si>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</si>
  <si>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</si>
  <si>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</si>
  <si>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</si>
  <si>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</si>
  <si>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</si>
  <si>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</si>
  <si>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</si>
  <si>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</si>
  <si>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</si>
  <si>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</si>
  <si>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</si>
  <si>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</si>
  <si>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</si>
  <si>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</si>
  <si>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</si>
  <si>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</si>
  <si>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</si>
  <si>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</si>
  <si>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</si>
  <si>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</si>
  <si>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</si>
  <si>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</si>
  <si>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</si>
  <si>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</si>
  <si>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</si>
  <si>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</si>
  <si>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</si>
  <si>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</si>
  <si>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</si>
  <si>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</si>
  <si>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</si>
  <si>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2шт</t>
  </si>
  <si>
    <t>1.2 Аренда (Спарк, Медиа-Маркет,интер-телеком)</t>
  </si>
  <si>
    <t>3.  Материалы</t>
  </si>
  <si>
    <t>Ремонт эл.щита (1шт)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</si>
  <si>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</si>
  <si>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</si>
  <si>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</si>
  <si>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</si>
  <si>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</si>
  <si>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</si>
  <si>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</si>
  <si>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</si>
  <si>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Смена канал-х труб Д 110 ПВХ (2мп)</t>
  </si>
  <si>
    <t>Труба Д 110 ПВХ</t>
  </si>
  <si>
    <t>2мп</t>
  </si>
  <si>
    <t>Патрубок</t>
  </si>
  <si>
    <t>1шт</t>
  </si>
  <si>
    <t xml:space="preserve">Манжета </t>
  </si>
  <si>
    <t>Заглушка</t>
  </si>
  <si>
    <t>Тройник</t>
  </si>
  <si>
    <t>Отвод</t>
  </si>
  <si>
    <t>Установка заглушки (2шт)</t>
  </si>
  <si>
    <t>Смена труб Д 20 м/пл (3мп)</t>
  </si>
  <si>
    <t>Труба Д 20 м/пл</t>
  </si>
  <si>
    <t>3мп</t>
  </si>
  <si>
    <t>Цанга</t>
  </si>
  <si>
    <t>Смена замка (1шт)</t>
  </si>
  <si>
    <t>Замка</t>
  </si>
  <si>
    <t>Смена ламп (7шт)</t>
  </si>
  <si>
    <t>Лампа</t>
  </si>
  <si>
    <t>7шт</t>
  </si>
  <si>
    <t>Смена патрона (1шт)</t>
  </si>
  <si>
    <t>Патрон</t>
  </si>
  <si>
    <t>АЗС 16</t>
  </si>
  <si>
    <t>ВН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</si>
</sst>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96</v>
      </c>
    </row>
    <row r="3" spans="2:13" ht="12.75">
      <c r="B3" s="1" t="s">
        <v>86</v>
      </c>
      <c r="C3" s="8" t="s">
        <v>94</v>
      </c>
      <c r="D3" s="1" t="s">
        <v>95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9</v>
      </c>
      <c r="M7" s="33">
        <f>L7*81.37*1.202</f>
        <v>880.26066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46486.71</v>
      </c>
      <c r="J17" s="16" t="s">
        <v>55</v>
      </c>
      <c r="K17" s="18" t="s">
        <v>56</v>
      </c>
      <c r="L17" s="23">
        <v>4.37</v>
      </c>
      <c r="M17" s="33">
        <f>L17*81.37*1.202</f>
        <v>427.4154538</v>
      </c>
    </row>
    <row r="18" spans="2:13" ht="12.75">
      <c r="B18" t="s">
        <v>11</v>
      </c>
      <c r="F18" s="9">
        <f>F17/F16</f>
        <v>0.8402541871985291</v>
      </c>
      <c r="J18" s="20"/>
      <c r="K18" s="27" t="s">
        <v>57</v>
      </c>
      <c r="L18" s="28">
        <f>SUM(L7:L17)</f>
        <v>25.37</v>
      </c>
      <c r="M18" s="34">
        <f>SUM(M7:M17)</f>
        <v>2481.3569938</v>
      </c>
    </row>
    <row r="19" spans="1:11" ht="12.75">
      <c r="A19" t="s">
        <v>90</v>
      </c>
      <c r="F19" s="5">
        <v>670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47156.71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88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101</v>
      </c>
      <c r="L23" s="25">
        <v>1.24</v>
      </c>
      <c r="M23" s="33">
        <f aca="true" t="shared" si="0" ref="M23:M31">L23*81.37*1.202</f>
        <v>121.2803576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2.24</v>
      </c>
      <c r="M24" s="33">
        <f t="shared" si="0"/>
        <v>219.08709760000002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111</v>
      </c>
      <c r="L25" s="25">
        <v>4.65</v>
      </c>
      <c r="M25" s="33">
        <f t="shared" si="0"/>
        <v>454.80134100000004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115</v>
      </c>
      <c r="L26" s="25">
        <v>1.07</v>
      </c>
      <c r="M26" s="33">
        <f t="shared" si="0"/>
        <v>104.65321180000001</v>
      </c>
    </row>
    <row r="27" spans="1:13" ht="12.75">
      <c r="A27" s="6" t="s">
        <v>91</v>
      </c>
      <c r="F27" s="5">
        <v>0</v>
      </c>
      <c r="J27" s="20">
        <v>6</v>
      </c>
      <c r="K27" s="20" t="s">
        <v>117</v>
      </c>
      <c r="L27" s="25">
        <v>0.49</v>
      </c>
      <c r="M27" s="33">
        <f t="shared" si="0"/>
        <v>47.925302599999995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 t="s">
        <v>120</v>
      </c>
      <c r="L28" s="25">
        <v>0.4</v>
      </c>
      <c r="M28" s="33">
        <f t="shared" si="0"/>
        <v>39.122696</v>
      </c>
    </row>
    <row r="29" spans="1:13" ht="12.75">
      <c r="A29" s="4" t="s">
        <v>19</v>
      </c>
      <c r="J29" s="20">
        <v>8</v>
      </c>
      <c r="K29" s="20" t="s">
        <v>92</v>
      </c>
      <c r="L29" s="25">
        <v>4.83</v>
      </c>
      <c r="M29" s="33">
        <f t="shared" si="0"/>
        <v>472.4065542</v>
      </c>
    </row>
    <row r="30" spans="1:13" ht="12.75">
      <c r="A30" t="s">
        <v>97</v>
      </c>
      <c r="D30" s="5">
        <v>0.98</v>
      </c>
      <c r="E30" t="s">
        <v>17</v>
      </c>
      <c r="F30" s="11">
        <f>E7*D30</f>
        <v>4219.194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98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1958</v>
      </c>
      <c r="C32" t="s">
        <v>20</v>
      </c>
      <c r="D32" s="5">
        <v>2.73</v>
      </c>
      <c r="E32" t="s">
        <v>17</v>
      </c>
      <c r="F32" s="5">
        <v>5345.34</v>
      </c>
      <c r="J32" s="20"/>
      <c r="K32" s="30" t="s">
        <v>57</v>
      </c>
      <c r="L32" s="28">
        <f>SUM(L22:L31)</f>
        <v>19.75</v>
      </c>
      <c r="M32" s="34">
        <f>SUM(M22:M31)</f>
        <v>1931.6831149999998</v>
      </c>
    </row>
    <row r="33" spans="1:11" ht="12.75">
      <c r="A33" t="s">
        <v>99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100</v>
      </c>
      <c r="B34">
        <v>4305.3</v>
      </c>
      <c r="C34" t="s">
        <v>16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9564.534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 t="s">
        <v>102</v>
      </c>
      <c r="L36" s="25" t="s">
        <v>103</v>
      </c>
      <c r="M36" s="25">
        <v>232</v>
      </c>
    </row>
    <row r="37" spans="1:13" ht="12.75">
      <c r="A37" s="10" t="s">
        <v>77</v>
      </c>
      <c r="B37" s="10">
        <v>2</v>
      </c>
      <c r="C37" s="10"/>
      <c r="D37" s="5">
        <v>5138</v>
      </c>
      <c r="F37" s="43">
        <f>B37*D37</f>
        <v>10276</v>
      </c>
      <c r="J37" s="20">
        <v>2</v>
      </c>
      <c r="K37" s="20" t="s">
        <v>104</v>
      </c>
      <c r="L37" s="25" t="s">
        <v>105</v>
      </c>
      <c r="M37" s="25">
        <v>80</v>
      </c>
    </row>
    <row r="38" spans="1:13" ht="12.75">
      <c r="A38" s="4" t="s">
        <v>74</v>
      </c>
      <c r="F38" s="8">
        <f>SUM(F37)</f>
        <v>10276</v>
      </c>
      <c r="J38" s="20">
        <v>3</v>
      </c>
      <c r="K38" s="20" t="s">
        <v>106</v>
      </c>
      <c r="L38" s="25" t="s">
        <v>89</v>
      </c>
      <c r="M38" s="25">
        <v>50</v>
      </c>
    </row>
    <row r="39" spans="1:13" ht="12.75">
      <c r="A39" s="4" t="s">
        <v>68</v>
      </c>
      <c r="B39" s="4"/>
      <c r="J39" s="20">
        <v>4</v>
      </c>
      <c r="K39" s="20" t="s">
        <v>107</v>
      </c>
      <c r="L39" s="25" t="s">
        <v>89</v>
      </c>
      <c r="M39" s="25">
        <v>30</v>
      </c>
    </row>
    <row r="40" spans="1:13" ht="12.75">
      <c r="A40" t="s">
        <v>22</v>
      </c>
      <c r="C40">
        <v>141135</v>
      </c>
      <c r="D40">
        <v>219171.6</v>
      </c>
      <c r="E40">
        <v>4305.3</v>
      </c>
      <c r="F40" s="35">
        <f>C40/D40*E40</f>
        <v>2772.387095317094</v>
      </c>
      <c r="J40" s="20">
        <v>5</v>
      </c>
      <c r="K40" s="20" t="s">
        <v>108</v>
      </c>
      <c r="L40" s="25" t="s">
        <v>105</v>
      </c>
      <c r="M40" s="25">
        <v>150</v>
      </c>
    </row>
    <row r="41" spans="1:13" ht="12.75">
      <c r="A41" t="s">
        <v>23</v>
      </c>
      <c r="C41">
        <v>126299</v>
      </c>
      <c r="D41">
        <v>219171.6</v>
      </c>
      <c r="E41">
        <v>4305.3</v>
      </c>
      <c r="F41" s="35">
        <f>C41/D41*E41</f>
        <v>2480.9559482159184</v>
      </c>
      <c r="J41" s="20">
        <v>6</v>
      </c>
      <c r="K41" s="20" t="s">
        <v>109</v>
      </c>
      <c r="L41" s="25" t="s">
        <v>105</v>
      </c>
      <c r="M41" s="25">
        <v>29.7</v>
      </c>
    </row>
    <row r="42" spans="1:13" ht="12.75">
      <c r="A42" t="s">
        <v>24</v>
      </c>
      <c r="F42" s="11">
        <f>M32</f>
        <v>1931.6831149999998</v>
      </c>
      <c r="J42" s="20">
        <v>7</v>
      </c>
      <c r="K42" s="20" t="s">
        <v>112</v>
      </c>
      <c r="L42" s="25" t="s">
        <v>113</v>
      </c>
      <c r="M42" s="25">
        <v>120</v>
      </c>
    </row>
    <row r="43" spans="1:13" ht="12.75">
      <c r="A43" t="s">
        <v>82</v>
      </c>
      <c r="F43" s="5"/>
      <c r="J43" s="20">
        <v>8</v>
      </c>
      <c r="K43" s="20" t="s">
        <v>114</v>
      </c>
      <c r="L43" s="25" t="s">
        <v>89</v>
      </c>
      <c r="M43" s="25">
        <v>150</v>
      </c>
    </row>
    <row r="44" spans="2:13" ht="12.75">
      <c r="B44">
        <v>4305.3</v>
      </c>
      <c r="C44" t="s">
        <v>16</v>
      </c>
      <c r="D44" s="5"/>
      <c r="F44" s="5">
        <v>601</v>
      </c>
      <c r="J44" s="20">
        <v>9</v>
      </c>
      <c r="K44" s="20" t="s">
        <v>116</v>
      </c>
      <c r="L44" s="25" t="s">
        <v>105</v>
      </c>
      <c r="M44" s="25">
        <v>132</v>
      </c>
    </row>
    <row r="45" spans="1:13" ht="12.75">
      <c r="A45" t="s">
        <v>25</v>
      </c>
      <c r="F45" s="11">
        <f>M49</f>
        <v>1121.01</v>
      </c>
      <c r="J45" s="20">
        <v>10</v>
      </c>
      <c r="K45" s="20" t="s">
        <v>118</v>
      </c>
      <c r="L45" s="25" t="s">
        <v>119</v>
      </c>
      <c r="M45" s="25">
        <v>39.76</v>
      </c>
    </row>
    <row r="46" spans="1:13" ht="12.75">
      <c r="A46" t="s">
        <v>26</v>
      </c>
      <c r="F46" s="5"/>
      <c r="J46" s="20">
        <v>11</v>
      </c>
      <c r="K46" s="20" t="s">
        <v>121</v>
      </c>
      <c r="L46" s="25" t="s">
        <v>105</v>
      </c>
      <c r="M46" s="25">
        <v>15</v>
      </c>
    </row>
    <row r="47" spans="1:13" ht="12.75">
      <c r="A47" t="s">
        <v>27</v>
      </c>
      <c r="F47" s="5"/>
      <c r="J47" s="20">
        <v>12</v>
      </c>
      <c r="K47" s="20" t="s">
        <v>122</v>
      </c>
      <c r="L47" s="25" t="s">
        <v>89</v>
      </c>
      <c r="M47" s="25">
        <v>61.7</v>
      </c>
    </row>
    <row r="48" spans="2:13" ht="12.75">
      <c r="B48">
        <v>4305.3</v>
      </c>
      <c r="C48" t="s">
        <v>16</v>
      </c>
      <c r="D48" s="11">
        <v>0.23</v>
      </c>
      <c r="E48" t="s">
        <v>17</v>
      </c>
      <c r="F48" s="11">
        <f>B48*D48</f>
        <v>990.219</v>
      </c>
      <c r="J48" s="20">
        <v>13</v>
      </c>
      <c r="K48" s="20" t="s">
        <v>123</v>
      </c>
      <c r="L48" s="25" t="s">
        <v>105</v>
      </c>
      <c r="M48" s="25">
        <v>30.85</v>
      </c>
    </row>
    <row r="49" spans="1:13" ht="12.75">
      <c r="A49" s="4" t="s">
        <v>71</v>
      </c>
      <c r="B49" s="10"/>
      <c r="C49" s="10"/>
      <c r="F49" s="32">
        <f>SUM(F40:F48)</f>
        <v>9897.255158533011</v>
      </c>
      <c r="J49" s="20"/>
      <c r="K49" s="20"/>
      <c r="L49" s="31" t="s">
        <v>64</v>
      </c>
      <c r="M49" s="34">
        <f>SUM(M36:M48)</f>
        <v>1121.01</v>
      </c>
    </row>
    <row r="50" spans="1:6" ht="12.75">
      <c r="A50" s="4" t="s">
        <v>69</v>
      </c>
      <c r="F50" s="5"/>
    </row>
    <row r="51" spans="1:6" ht="12.75">
      <c r="A51" t="s">
        <v>28</v>
      </c>
      <c r="B51">
        <v>4305.3</v>
      </c>
      <c r="C51" t="s">
        <v>66</v>
      </c>
      <c r="D51" s="5">
        <v>0.12</v>
      </c>
      <c r="E51" t="s">
        <v>17</v>
      </c>
      <c r="F51" s="11">
        <f>B51*D51</f>
        <v>516.636</v>
      </c>
    </row>
    <row r="52" spans="1:6" ht="12.75">
      <c r="A52" t="s">
        <v>29</v>
      </c>
      <c r="F52" s="5"/>
    </row>
    <row r="53" ht="12.75">
      <c r="A53" s="7" t="s">
        <v>83</v>
      </c>
    </row>
    <row r="54" spans="2:6" ht="12.75">
      <c r="B54">
        <v>4305.3</v>
      </c>
      <c r="C54" t="s">
        <v>16</v>
      </c>
      <c r="D54" s="11">
        <v>0.57</v>
      </c>
      <c r="E54" t="s">
        <v>17</v>
      </c>
      <c r="F54" s="11">
        <f>B54*D54</f>
        <v>2454.0209999999997</v>
      </c>
    </row>
    <row r="55" spans="1:6" ht="12.75">
      <c r="A55" s="4" t="s">
        <v>70</v>
      </c>
      <c r="F55" s="32">
        <f>F51+F54</f>
        <v>2970.6569999999997</v>
      </c>
    </row>
    <row r="56" ht="12.75">
      <c r="A56" s="4" t="s">
        <v>72</v>
      </c>
    </row>
    <row r="57" spans="1:6" ht="12.75">
      <c r="A57" s="7" t="s">
        <v>87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1.38</v>
      </c>
      <c r="E58" t="s">
        <v>17</v>
      </c>
      <c r="F58" s="11">
        <f>B58*D58</f>
        <v>5941.313999999999</v>
      </c>
    </row>
    <row r="59" spans="1:6" ht="12.75">
      <c r="A59" s="10" t="s">
        <v>73</v>
      </c>
      <c r="F59" s="32">
        <f>SUM(F58)</f>
        <v>5941.313999999999</v>
      </c>
    </row>
    <row r="60" spans="1:6" ht="12.75">
      <c r="A60" s="1" t="s">
        <v>30</v>
      </c>
      <c r="B60" s="1"/>
      <c r="F60" s="32">
        <f>F28+F35+F38+F49+F55+F59</f>
        <v>44257.33015853301</v>
      </c>
    </row>
    <row r="61" spans="1:6" ht="12.75">
      <c r="A61" s="1" t="s">
        <v>32</v>
      </c>
      <c r="B61" s="37">
        <v>0.008</v>
      </c>
      <c r="C61" s="1"/>
      <c r="D61" s="1"/>
      <c r="E61" s="1"/>
      <c r="F61" s="32">
        <f>F60*0.8%</f>
        <v>354.0586412682641</v>
      </c>
    </row>
    <row r="62" spans="1:6" ht="15">
      <c r="A62" s="12" t="s">
        <v>33</v>
      </c>
      <c r="B62" s="12"/>
      <c r="C62" s="12"/>
      <c r="D62" s="12"/>
      <c r="E62" s="12"/>
      <c r="F62" s="36">
        <f>F60+F61</f>
        <v>44611.38879980127</v>
      </c>
    </row>
    <row r="63" spans="2:6" ht="12.75">
      <c r="B63" s="38" t="s">
        <v>78</v>
      </c>
      <c r="C63" s="39" t="s">
        <v>79</v>
      </c>
      <c r="D63" s="22" t="s">
        <v>80</v>
      </c>
      <c r="E63" s="22" t="s">
        <v>81</v>
      </c>
      <c r="F63" s="42" t="s">
        <v>93</v>
      </c>
    </row>
    <row r="64" spans="1:6" ht="12.75">
      <c r="A64" s="13"/>
      <c r="B64" s="40">
        <v>40909</v>
      </c>
      <c r="C64" s="41">
        <v>80802</v>
      </c>
      <c r="D64" s="44">
        <f>F20</f>
        <v>47156.71</v>
      </c>
      <c r="E64" s="44">
        <f>F62</f>
        <v>44611.38879980127</v>
      </c>
      <c r="F64" s="45">
        <f>C64+D64-E64</f>
        <v>83347.32120019873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2012-03-25T09:31:35Z</dcterms:modified>
  <cp:category/>
  <cp:version/>
  <cp:contentType/>
  <cp:contentStatus/>
</cp:coreProperties>
</file>