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<sst xmlns="http://schemas.openxmlformats.org/spreadsheetml/2006/main" count="134" uniqueCount="108">
  <si>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</si>
  <si>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</si>
  <si>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</si>
  <si>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</si>
  <si>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</si>
  <si>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</si>
  <si>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</si>
  <si>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</si>
  <si>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</si>
  <si>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</si>
  <si>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</si>
  <si>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</si>
  <si>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</si>
  <si>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</si>
  <si>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</si>
  <si>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</si>
  <si>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</si>
  <si>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</si>
  <si>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</si>
  <si>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</si>
  <si>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</si>
  <si>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</si>
  <si>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</si>
  <si>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</si>
  <si>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</si>
  <si>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</si>
  <si>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</si>
  <si>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</si>
  <si>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</si>
  <si>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</si>
  <si>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</si>
  <si>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</si>
  <si>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</si>
  <si>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</si>
  <si>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</si>
  <si>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</si>
  <si>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</si>
  <si>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</si>
  <si>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</si>
  <si>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</si>
  <si>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</si>
  <si>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</si>
  <si>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</si>
  <si>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</si>
  <si>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</si>
  <si>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</si>
  <si>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</si>
  <si>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</si>
  <si>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</si>
  <si>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</si>
  <si>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</si>
  <si>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</si>
  <si>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</si>
  <si>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</si>
  <si>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</si>
  <si>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</si>
  <si>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</si>
  <si>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</si>
  <si>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</si>
  <si>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</si>
  <si>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</si>
  <si>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</si>
  <si>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</si>
  <si>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</si>
  <si>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</si>
  <si>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</si>
  <si>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</si>
  <si>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</si>
  <si>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</si>
  <si>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</si>
  <si>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</si>
  <si>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</si>
  <si>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</si>
  <si>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</si>
  <si>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</si>
  <si>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</si>
  <si>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</si>
  <si>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</si>
  <si>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</si>
  <si>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</si>
  <si>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</si>
  <si>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</si>
  <si>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</si>
  <si>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</si>
  <si>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</si>
  <si>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1.2 Арендаторы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</si>
  <si>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</si>
  <si>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</si>
  <si>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</si>
  <si>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</si>
  <si>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</si>
  <si>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</si>
  <si>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</si>
  <si>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 xml:space="preserve">3.  </t>
  </si>
  <si>
    <t>ост.на 01.09.</t>
  </si>
  <si>
    <t>август</t>
  </si>
  <si>
    <t xml:space="preserve">                    за август  2012 г.</t>
  </si>
  <si>
    <t>Прочистка канализации</t>
  </si>
  <si>
    <t>Снятие заглушек, заполнение системы водой</t>
  </si>
  <si>
    <t>Маслянная окраска эл.узла</t>
  </si>
  <si>
    <t>Краска</t>
  </si>
  <si>
    <t>1,33кг</t>
  </si>
  <si>
    <t>Смена ламп (2шт)</t>
  </si>
  <si>
    <t>Лампа</t>
  </si>
  <si>
    <t>2шт</t>
  </si>
  <si>
    <t>Ремонт шиферной кровли (работа по договору) 5листов</t>
  </si>
  <si>
    <t>Шифер</t>
  </si>
  <si>
    <t>5 листов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</si>
</sst>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36" sqref="M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4</v>
      </c>
      <c r="M7" s="34">
        <f>L7*81.37*1.202</f>
        <v>391.22696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/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/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/>
    </row>
    <row r="15" spans="10:13" ht="12.75">
      <c r="J15" s="15" t="s">
        <v>58</v>
      </c>
      <c r="K15" s="26" t="s">
        <v>59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16465.11</v>
      </c>
      <c r="J16" s="15" t="s">
        <v>60</v>
      </c>
      <c r="K16" s="26" t="s">
        <v>61</v>
      </c>
      <c r="L16" s="21">
        <v>3.71</v>
      </c>
      <c r="M16" s="34">
        <f>L16*81.37*1.202</f>
        <v>362.86300539999996</v>
      </c>
    </row>
    <row r="17" spans="1:13" ht="12.75">
      <c r="A17" t="s">
        <v>10</v>
      </c>
      <c r="F17" s="5">
        <v>15644.83</v>
      </c>
      <c r="J17" s="16" t="s">
        <v>62</v>
      </c>
      <c r="K17" s="18" t="s">
        <v>63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0.9501807154643971</v>
      </c>
      <c r="J18" s="20"/>
      <c r="K18" s="27" t="s">
        <v>64</v>
      </c>
      <c r="L18" s="28">
        <f>SUM(L7:L17)</f>
        <v>7.71</v>
      </c>
      <c r="M18" s="35">
        <f>SUM(M7:M17)</f>
        <v>754.0899654</v>
      </c>
    </row>
    <row r="19" spans="1:11" ht="12.75">
      <c r="A19" t="s">
        <v>85</v>
      </c>
      <c r="F19" s="5">
        <v>750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16394.83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4.83</v>
      </c>
      <c r="M22" s="34">
        <f>L22*81.37*1.202*1.15</f>
        <v>543.26753733</v>
      </c>
    </row>
    <row r="23" spans="10:13" ht="12.75">
      <c r="J23" s="20">
        <v>2</v>
      </c>
      <c r="K23" s="20" t="s">
        <v>98</v>
      </c>
      <c r="L23" s="25">
        <v>11</v>
      </c>
      <c r="M23" s="34">
        <f aca="true" t="shared" si="0" ref="M23:M29">L23*81.37*1.202*1.15</f>
        <v>1237.255261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2.64</v>
      </c>
      <c r="M24" s="34">
        <f t="shared" si="0"/>
        <v>296.94126264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 t="s">
        <v>102</v>
      </c>
      <c r="L25" s="25">
        <v>0.14</v>
      </c>
      <c r="M25" s="34">
        <f t="shared" si="0"/>
        <v>15.74688514</v>
      </c>
    </row>
    <row r="26" spans="1:13" ht="12.75">
      <c r="A26" s="6" t="s">
        <v>18</v>
      </c>
      <c r="D26" t="s">
        <v>83</v>
      </c>
      <c r="F26" s="5">
        <v>862.07</v>
      </c>
      <c r="J26" s="20">
        <v>5</v>
      </c>
      <c r="K26" s="20" t="s">
        <v>105</v>
      </c>
      <c r="L26" s="25"/>
      <c r="M26" s="34">
        <v>1565.54</v>
      </c>
    </row>
    <row r="27" spans="1:13" ht="12.75">
      <c r="A27" s="6" t="s">
        <v>93</v>
      </c>
      <c r="F27" s="5"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4" t="s">
        <v>38</v>
      </c>
      <c r="F28" s="33">
        <f>F25+F26+F27</f>
        <v>6042.69</v>
      </c>
      <c r="J28" s="20">
        <v>7</v>
      </c>
      <c r="K28" s="20"/>
      <c r="L28" s="25"/>
      <c r="M28" s="34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87</v>
      </c>
      <c r="D30" s="5">
        <v>0.94</v>
      </c>
      <c r="E30" t="s">
        <v>17</v>
      </c>
      <c r="F30" s="11">
        <f>E7*D30</f>
        <v>1479.1839999999997</v>
      </c>
      <c r="J30" s="20"/>
      <c r="K30" s="30" t="s">
        <v>64</v>
      </c>
      <c r="L30" s="28">
        <f>SUM(L22:L29)</f>
        <v>18.61</v>
      </c>
      <c r="M30" s="35">
        <f>SUM(M22:M29)</f>
        <v>3658.75094611</v>
      </c>
    </row>
    <row r="31" spans="1:11" ht="12.75">
      <c r="A31" t="s">
        <v>88</v>
      </c>
      <c r="K31" s="1" t="s">
        <v>68</v>
      </c>
    </row>
    <row r="32" spans="2:13" ht="12.75">
      <c r="B32">
        <f>F32/D32</f>
        <v>294</v>
      </c>
      <c r="C32" t="s">
        <v>20</v>
      </c>
      <c r="D32" s="5">
        <v>2.89</v>
      </c>
      <c r="E32" t="s">
        <v>17</v>
      </c>
      <c r="F32" s="5">
        <v>849.66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89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90</v>
      </c>
      <c r="B34">
        <v>24</v>
      </c>
      <c r="C34" t="s">
        <v>91</v>
      </c>
      <c r="D34" s="5">
        <v>0</v>
      </c>
      <c r="F34" s="5">
        <f>B34*D34</f>
        <v>0</v>
      </c>
      <c r="J34" s="23">
        <v>1</v>
      </c>
      <c r="K34" s="43" t="s">
        <v>100</v>
      </c>
      <c r="L34" s="23" t="s">
        <v>101</v>
      </c>
      <c r="M34" s="23">
        <v>85</v>
      </c>
    </row>
    <row r="35" spans="1:13" ht="12.75">
      <c r="A35" s="4" t="s">
        <v>21</v>
      </c>
      <c r="B35" s="10"/>
      <c r="C35" s="10"/>
      <c r="F35" s="33">
        <f>SUM(F30:F34)</f>
        <v>2328.8439999999996</v>
      </c>
      <c r="J35" s="23">
        <v>2</v>
      </c>
      <c r="K35" s="43" t="s">
        <v>103</v>
      </c>
      <c r="L35" s="23" t="s">
        <v>104</v>
      </c>
      <c r="M35" s="23">
        <v>13.04</v>
      </c>
    </row>
    <row r="36" spans="1:13" ht="12.75">
      <c r="A36" s="4" t="s">
        <v>22</v>
      </c>
      <c r="B36" s="4"/>
      <c r="J36" s="23">
        <v>3</v>
      </c>
      <c r="K36" s="43" t="s">
        <v>106</v>
      </c>
      <c r="L36" s="23" t="s">
        <v>107</v>
      </c>
      <c r="M36" s="23">
        <v>1250</v>
      </c>
    </row>
    <row r="37" spans="1:13" ht="12.75">
      <c r="A37" t="s">
        <v>23</v>
      </c>
      <c r="C37">
        <v>143189</v>
      </c>
      <c r="D37">
        <v>219171.6</v>
      </c>
      <c r="E37">
        <v>1537.6</v>
      </c>
      <c r="F37" s="36">
        <f>C37/D37*E37</f>
        <v>1004.5435010740442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107658</v>
      </c>
      <c r="D38">
        <v>219171.6</v>
      </c>
      <c r="E38">
        <v>1537.6</v>
      </c>
      <c r="F38" s="36">
        <f>C38/D38*E38</f>
        <v>755.2755046730507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3658.75094611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1348.04</v>
      </c>
      <c r="J42" s="20"/>
      <c r="K42" s="20"/>
      <c r="L42" s="31" t="s">
        <v>71</v>
      </c>
      <c r="M42" s="35">
        <f>SUM(M34:M41)</f>
        <v>1348.04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0.21</v>
      </c>
      <c r="E45" t="s">
        <v>17</v>
      </c>
      <c r="F45" s="11">
        <f>B45*D45</f>
        <v>330.45599999999996</v>
      </c>
    </row>
    <row r="46" spans="1:6" ht="12.75">
      <c r="A46" t="s">
        <v>92</v>
      </c>
      <c r="D46" s="11"/>
      <c r="F46" s="11">
        <v>0</v>
      </c>
    </row>
    <row r="47" spans="1:6" ht="12.75">
      <c r="A47" s="4" t="s">
        <v>29</v>
      </c>
      <c r="B47" s="10"/>
      <c r="C47" s="10"/>
      <c r="F47" s="33">
        <f>SUM(F37:F46)</f>
        <v>7097.065951857095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1573.6</v>
      </c>
      <c r="C49" t="s">
        <v>73</v>
      </c>
      <c r="D49" s="5">
        <v>0.13</v>
      </c>
      <c r="E49" t="s">
        <v>17</v>
      </c>
      <c r="F49" s="11">
        <f>B49*D49</f>
        <v>204.56799999999998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1573.6</v>
      </c>
      <c r="C52" t="s">
        <v>16</v>
      </c>
      <c r="D52" s="11">
        <v>0.61</v>
      </c>
      <c r="E52" t="s">
        <v>17</v>
      </c>
      <c r="F52" s="11">
        <f>B52*D52</f>
        <v>959.896</v>
      </c>
    </row>
    <row r="53" spans="1:6" ht="12.75">
      <c r="A53" s="4" t="s">
        <v>33</v>
      </c>
      <c r="F53" s="33">
        <f>F49+F52</f>
        <v>1164.464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1573.6</v>
      </c>
      <c r="C56" t="s">
        <v>16</v>
      </c>
      <c r="D56" s="11">
        <v>1.29</v>
      </c>
      <c r="E56" t="s">
        <v>17</v>
      </c>
      <c r="F56" s="11">
        <f>B56*D56</f>
        <v>2029.944</v>
      </c>
      <c r="G56" s="7"/>
      <c r="H56" s="7"/>
    </row>
    <row r="57" spans="1:6" ht="12.75">
      <c r="A57" s="4" t="s">
        <v>36</v>
      </c>
      <c r="F57" s="33">
        <f>SUM(F56)</f>
        <v>2029.944</v>
      </c>
    </row>
    <row r="58" spans="1:6" ht="12.75">
      <c r="A58" s="1" t="s">
        <v>37</v>
      </c>
      <c r="B58" s="1"/>
      <c r="F58" s="8">
        <f>F28+F35+F47+F53+F57</f>
        <v>18663.007951857093</v>
      </c>
    </row>
    <row r="59" spans="1:6" ht="12.75">
      <c r="A59" s="1" t="s">
        <v>39</v>
      </c>
      <c r="B59" s="37">
        <v>0.008</v>
      </c>
      <c r="C59" s="1"/>
      <c r="D59" s="1"/>
      <c r="E59" s="1"/>
      <c r="F59" s="33">
        <f>F58*0.8%</f>
        <v>149.30406361485674</v>
      </c>
    </row>
    <row r="60" spans="1:6" ht="15">
      <c r="A60" s="12" t="s">
        <v>40</v>
      </c>
      <c r="B60" s="12"/>
      <c r="C60" s="12"/>
      <c r="D60" s="12"/>
      <c r="E60" s="12"/>
      <c r="F60" s="32">
        <f>F58+F59</f>
        <v>18812.31201547195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94</v>
      </c>
    </row>
    <row r="62" spans="1:6" ht="12.75">
      <c r="A62" s="13"/>
      <c r="B62" s="40">
        <v>41122</v>
      </c>
      <c r="C62" s="41">
        <v>-147711</v>
      </c>
      <c r="D62" s="45">
        <f>F20</f>
        <v>16394.83</v>
      </c>
      <c r="E62" s="45">
        <f>F60</f>
        <v>18812.31201547195</v>
      </c>
      <c r="F62" s="46">
        <f>C62+D62-E62</f>
        <v>-150128.48201547193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2011-12-16T11:39:48Z</cp:lastPrinted>
  <dcterms:created xsi:type="dcterms:W3CDTF">2008-08-18T07:30:19Z</dcterms:created>
  <dcterms:modified xsi:type="dcterms:W3CDTF">2012-11-01T18:34:24Z</dcterms:modified>
  <cp:category/>
  <cp:version/>
  <cp:contentType/>
  <cp:contentStatus/>
</cp:coreProperties>
</file>