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<sst xmlns="http://schemas.openxmlformats.org/spreadsheetml/2006/main" count="135" uniqueCount="107">
  <si>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</si>
  <si>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</si>
  <si>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</si>
  <si>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</si>
  <si>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</si>
  <si>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</si>
  <si>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</si>
  <si>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</si>
  <si>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</si>
  <si>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</si>
  <si>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</si>
  <si>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</si>
  <si>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</si>
  <si>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</si>
  <si>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</si>
  <si>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</si>
  <si>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</si>
  <si>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</si>
  <si>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</si>
  <si>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</si>
  <si>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</si>
  <si>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</si>
  <si>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</si>
  <si>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</si>
  <si>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</si>
  <si>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</si>
  <si>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</si>
  <si>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</si>
  <si>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</si>
  <si>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</si>
  <si>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</si>
  <si>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</si>
  <si>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</si>
  <si>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</si>
  <si>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</si>
  <si>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</si>
  <si>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</si>
  <si>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</si>
  <si>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</si>
  <si>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</si>
  <si>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</si>
  <si>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</si>
  <si>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</si>
  <si>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</si>
  <si>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</si>
  <si>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</si>
  <si>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</si>
  <si>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</si>
  <si>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</si>
  <si>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</si>
  <si>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</si>
  <si>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</si>
  <si>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</si>
  <si>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</si>
  <si>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</si>
  <si>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</si>
  <si>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</si>
  <si>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</si>
  <si>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</si>
  <si>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</si>
  <si>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</si>
  <si>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</si>
  <si>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</si>
  <si>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</si>
  <si>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</si>
  <si>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</si>
  <si>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</si>
  <si>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</si>
  <si>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</si>
  <si>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</si>
  <si>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</si>
  <si>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</si>
  <si>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</si>
  <si>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</si>
  <si>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</si>
  <si>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</si>
  <si>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</si>
  <si>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</si>
  <si>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</si>
  <si>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</si>
  <si>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</si>
  <si>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</si>
  <si>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</si>
  <si>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</si>
  <si>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</si>
  <si>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</si>
  <si>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</si>
  <si>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</si>
  <si>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</si>
  <si>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</si>
  <si>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</si>
  <si>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01.06.</t>
  </si>
  <si>
    <t>май</t>
  </si>
  <si>
    <t xml:space="preserve">                    за май  2012 г.</t>
  </si>
  <si>
    <t>1.2 Аренда (СПАРК,ЭР-телеком,Интер-телеком, Ростелеком)</t>
  </si>
  <si>
    <t xml:space="preserve">3. Премия за месячник </t>
  </si>
  <si>
    <t>Прочистка канализации п-д1</t>
  </si>
  <si>
    <t>Промывка, опрессовка системы отопления</t>
  </si>
  <si>
    <t>Демонтаж, монтаж эл.узла</t>
  </si>
  <si>
    <t>Смена ламп (2шт)</t>
  </si>
  <si>
    <t>Лампа</t>
  </si>
  <si>
    <t>2шт</t>
  </si>
  <si>
    <t>Смена патрона (1шт) п-д3</t>
  </si>
  <si>
    <t>Патрон</t>
  </si>
  <si>
    <t>1шт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</si>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</sst>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28475.28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11">
        <v>34494.41</v>
      </c>
      <c r="J17" s="16" t="s">
        <v>61</v>
      </c>
      <c r="K17" s="18" t="s">
        <v>62</v>
      </c>
      <c r="L17" s="23">
        <v>5.38</v>
      </c>
      <c r="M17" s="33">
        <f>L17*81.37*1.202</f>
        <v>526.2002612</v>
      </c>
    </row>
    <row r="18" spans="2:13" ht="12.75">
      <c r="B18" t="s">
        <v>11</v>
      </c>
      <c r="F18" s="9">
        <f>F17/F16</f>
        <v>1.2113808889675537</v>
      </c>
      <c r="J18" s="20"/>
      <c r="K18" s="27" t="s">
        <v>63</v>
      </c>
      <c r="L18" s="34">
        <f>SUM(L7:L17)</f>
        <v>14.379999999999999</v>
      </c>
      <c r="M18" s="34">
        <f>SUM(M7:M17)</f>
        <v>1406.4609212</v>
      </c>
    </row>
    <row r="19" spans="1:11" ht="12.75">
      <c r="A19" t="s">
        <v>94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35841.33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6.44</v>
      </c>
      <c r="M22" s="33">
        <f>L22*81.37*1.202</f>
        <v>629.8754056</v>
      </c>
    </row>
    <row r="23" spans="10:13" ht="12.75">
      <c r="J23" s="20">
        <v>2</v>
      </c>
      <c r="K23" s="20" t="s">
        <v>97</v>
      </c>
      <c r="L23" s="25">
        <v>107.76</v>
      </c>
      <c r="M23" s="33">
        <f aca="true" t="shared" si="0" ref="M23:M30">L23*81.37*1.202</f>
        <v>10539.6543024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3.12</v>
      </c>
      <c r="M24" s="33">
        <f t="shared" si="0"/>
        <v>305.15702880000003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99</v>
      </c>
      <c r="L25" s="25">
        <v>0.14</v>
      </c>
      <c r="M25" s="33">
        <f t="shared" si="0"/>
        <v>13.692943600000001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 t="s">
        <v>102</v>
      </c>
      <c r="L26" s="25">
        <v>0.4</v>
      </c>
      <c r="M26" s="33">
        <f t="shared" si="0"/>
        <v>39.122696</v>
      </c>
    </row>
    <row r="27" spans="1:13" ht="12.75">
      <c r="A27" s="45" t="s">
        <v>95</v>
      </c>
      <c r="B27" s="46"/>
      <c r="C27" s="46"/>
      <c r="D27" s="46"/>
      <c r="E27" s="46"/>
      <c r="F27" s="5">
        <v>901.5</v>
      </c>
      <c r="J27" s="20">
        <v>6</v>
      </c>
      <c r="K27" s="20" t="s">
        <v>105</v>
      </c>
      <c r="L27" s="25">
        <v>0.24</v>
      </c>
      <c r="M27" s="33">
        <f t="shared" si="0"/>
        <v>23.4736176</v>
      </c>
    </row>
    <row r="28" spans="1:13" ht="12.75">
      <c r="A28" s="4" t="s">
        <v>37</v>
      </c>
      <c r="B28" s="1"/>
      <c r="F28" s="32">
        <f>F25+F26+F27</f>
        <v>8668.34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2512.52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/>
      <c r="K31" s="30" t="s">
        <v>63</v>
      </c>
      <c r="L31" s="28">
        <f>SUM(L22:L30)</f>
        <v>118.10000000000001</v>
      </c>
      <c r="M31" s="34">
        <f>SUM(M22:M30)</f>
        <v>11550.975994</v>
      </c>
    </row>
    <row r="32" spans="2:11" ht="12.75">
      <c r="B32">
        <f>F32/D32</f>
        <v>582</v>
      </c>
      <c r="C32" t="s">
        <v>20</v>
      </c>
      <c r="D32" s="5">
        <v>2.73</v>
      </c>
      <c r="E32" t="s">
        <v>17</v>
      </c>
      <c r="F32" s="5">
        <v>1588.86</v>
      </c>
      <c r="K32" s="1" t="s">
        <v>67</v>
      </c>
    </row>
    <row r="33" spans="1:13" ht="12.75">
      <c r="A33" t="s">
        <v>88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4"/>
      <c r="C35" s="10"/>
      <c r="F35" s="32">
        <f>SUM(F30:F34)</f>
        <v>4101.38</v>
      </c>
      <c r="J35" s="20">
        <v>1</v>
      </c>
      <c r="K35" s="20" t="s">
        <v>100</v>
      </c>
      <c r="L35" s="25" t="s">
        <v>101</v>
      </c>
      <c r="M35" s="25">
        <v>13.04</v>
      </c>
    </row>
    <row r="36" spans="1:13" ht="12.75">
      <c r="A36" s="4" t="s">
        <v>22</v>
      </c>
      <c r="B36" s="4"/>
      <c r="J36" s="20">
        <v>2</v>
      </c>
      <c r="K36" s="20" t="s">
        <v>103</v>
      </c>
      <c r="L36" s="25" t="s">
        <v>104</v>
      </c>
      <c r="M36" s="25">
        <v>15</v>
      </c>
    </row>
    <row r="37" spans="1:13" ht="12.75">
      <c r="A37" t="s">
        <v>23</v>
      </c>
      <c r="C37">
        <v>148471</v>
      </c>
      <c r="D37">
        <v>219171.6</v>
      </c>
      <c r="E37">
        <v>2731</v>
      </c>
      <c r="F37" s="36">
        <f>C37/D37*E37</f>
        <v>1850.031212985624</v>
      </c>
      <c r="J37" s="20">
        <v>3</v>
      </c>
      <c r="K37" s="20" t="s">
        <v>106</v>
      </c>
      <c r="L37" s="25" t="s">
        <v>104</v>
      </c>
      <c r="M37" s="25">
        <v>32</v>
      </c>
    </row>
    <row r="38" spans="1:13" ht="12.75">
      <c r="A38" t="s">
        <v>24</v>
      </c>
      <c r="C38">
        <v>112802</v>
      </c>
      <c r="D38">
        <v>219171.6</v>
      </c>
      <c r="E38">
        <v>2731</v>
      </c>
      <c r="F38" s="36">
        <f>C38/D38*E38</f>
        <v>1405.575640274561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11550.975994</v>
      </c>
      <c r="J39" s="20">
        <v>5</v>
      </c>
      <c r="K39" s="20"/>
      <c r="L39" s="25"/>
      <c r="M39" s="25"/>
    </row>
    <row r="40" spans="1:13" ht="12.75">
      <c r="A40" t="s">
        <v>80</v>
      </c>
      <c r="F40" s="5"/>
      <c r="J40" s="20">
        <v>6</v>
      </c>
      <c r="K40" s="20"/>
      <c r="L40" s="25"/>
      <c r="M40" s="25"/>
    </row>
    <row r="41" spans="2:13" ht="12.75">
      <c r="B41">
        <v>2731</v>
      </c>
      <c r="C41" t="s">
        <v>16</v>
      </c>
      <c r="D41" s="5"/>
      <c r="F41" s="11">
        <v>240.4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M50</f>
        <v>60.04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0.31</v>
      </c>
      <c r="E45" t="s">
        <v>17</v>
      </c>
      <c r="F45" s="5">
        <f>B45*D45</f>
        <v>846.61</v>
      </c>
      <c r="J45" s="20">
        <v>11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15953.632847260187</v>
      </c>
      <c r="J46" s="20">
        <v>12</v>
      </c>
      <c r="K46" s="20"/>
      <c r="L46" s="25"/>
      <c r="M46" s="25"/>
    </row>
    <row r="47" spans="1:13" ht="12.75">
      <c r="A47" s="4" t="s">
        <v>30</v>
      </c>
      <c r="J47" s="20">
        <v>13</v>
      </c>
      <c r="K47" s="20"/>
      <c r="L47" s="25"/>
      <c r="M47" s="25"/>
    </row>
    <row r="48" spans="1:13" ht="12.75">
      <c r="A48" t="s">
        <v>31</v>
      </c>
      <c r="B48">
        <v>2731</v>
      </c>
      <c r="C48" t="s">
        <v>74</v>
      </c>
      <c r="D48" s="5">
        <v>0.23</v>
      </c>
      <c r="E48" t="s">
        <v>17</v>
      </c>
      <c r="F48" s="11">
        <f>B48*D48</f>
        <v>628.13</v>
      </c>
      <c r="J48" s="20">
        <v>14</v>
      </c>
      <c r="K48" s="20"/>
      <c r="L48" s="25"/>
      <c r="M48" s="25"/>
    </row>
    <row r="49" spans="1:13" ht="12.75">
      <c r="A49" t="s">
        <v>32</v>
      </c>
      <c r="F49" s="5"/>
      <c r="J49" s="20">
        <v>15</v>
      </c>
      <c r="K49" s="20"/>
      <c r="L49" s="25"/>
      <c r="M49" s="25"/>
    </row>
    <row r="50" spans="1:13" ht="12.75">
      <c r="A50" s="7" t="s">
        <v>79</v>
      </c>
      <c r="F50" s="5"/>
      <c r="J50" s="20"/>
      <c r="K50" s="20"/>
      <c r="L50" s="31" t="s">
        <v>70</v>
      </c>
      <c r="M50" s="28">
        <f>SUM(M35:M49)</f>
        <v>60.04</v>
      </c>
    </row>
    <row r="51" spans="2:6" ht="12.75">
      <c r="B51">
        <v>2731</v>
      </c>
      <c r="C51" t="s">
        <v>16</v>
      </c>
      <c r="D51" s="11">
        <v>0.74</v>
      </c>
      <c r="E51" t="s">
        <v>17</v>
      </c>
      <c r="F51" s="5">
        <f>B51*D51</f>
        <v>2020.94</v>
      </c>
    </row>
    <row r="52" spans="1:6" ht="12.75">
      <c r="A52" s="4" t="s">
        <v>33</v>
      </c>
      <c r="B52" s="1"/>
      <c r="F52" s="32">
        <f>F48+F51</f>
        <v>2649.07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2731</v>
      </c>
      <c r="C55" t="s">
        <v>16</v>
      </c>
      <c r="D55" s="11">
        <v>1.56</v>
      </c>
      <c r="E55" t="s">
        <v>17</v>
      </c>
      <c r="F55" s="5">
        <f>B55*D55</f>
        <v>4260.360000000001</v>
      </c>
    </row>
    <row r="56" spans="1:6" ht="12.75">
      <c r="A56" s="4" t="s">
        <v>35</v>
      </c>
      <c r="B56" s="1"/>
      <c r="F56" s="8">
        <f>SUM(F55)</f>
        <v>4260.360000000001</v>
      </c>
    </row>
    <row r="57" spans="1:6" ht="12.75">
      <c r="A57" s="1" t="s">
        <v>36</v>
      </c>
      <c r="B57" s="1"/>
      <c r="F57" s="8">
        <f>F28+F35+F46+F52+F56</f>
        <v>35632.78284726019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285.0622627780815</v>
      </c>
    </row>
    <row r="59" spans="1:6" ht="15">
      <c r="A59" s="12" t="s">
        <v>39</v>
      </c>
      <c r="B59" s="12"/>
      <c r="C59" s="12"/>
      <c r="D59" s="12"/>
      <c r="E59" s="12"/>
      <c r="F59" s="35">
        <f>F57+F58</f>
        <v>35917.84511003827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3" t="s">
        <v>91</v>
      </c>
    </row>
    <row r="61" spans="1:6" ht="12.75">
      <c r="A61" s="13"/>
      <c r="B61" s="40">
        <v>41030</v>
      </c>
      <c r="C61" s="41">
        <v>-64968</v>
      </c>
      <c r="D61" s="42">
        <f>F20</f>
        <v>35841.33</v>
      </c>
      <c r="E61" s="42">
        <f>F59</f>
        <v>35917.84511003827</v>
      </c>
      <c r="F61" s="44">
        <f>C61+D61-E61</f>
        <v>-65044.51511003827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2012-07-19T11:37:02Z</dcterms:modified>
  <cp:category/>
  <cp:version/>
  <cp:contentType/>
  <cp:contentStatus/>
</cp:coreProperties>
</file>