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<sst xmlns="http://schemas.openxmlformats.org/spreadsheetml/2006/main" count="132" uniqueCount="105">
  <si>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</si>
  <si>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</si>
  <si>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</si>
  <si>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</si>
  <si>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</si>
  <si>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</si>
  <si>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</si>
  <si>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</si>
  <si>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</si>
  <si>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</si>
  <si>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</si>
  <si>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</si>
  <si>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</si>
  <si>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</si>
  <si>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</si>
  <si>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</si>
  <si>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</si>
  <si>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</si>
  <si>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</si>
  <si>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</si>
  <si>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</si>
  <si>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</si>
  <si>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</si>
  <si>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</si>
  <si>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</si>
  <si>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</si>
  <si>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</si>
  <si>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</si>
  <si>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</si>
  <si>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</si>
  <si>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</si>
  <si>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</si>
  <si>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</si>
  <si>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</si>
  <si>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</si>
  <si>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</si>
  <si>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</si>
  <si>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</si>
  <si>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</si>
  <si>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</si>
  <si>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</si>
  <si>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</si>
  <si>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</si>
  <si>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</si>
  <si>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</si>
  <si>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</si>
  <si>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</si>
  <si>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</si>
  <si>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</si>
  <si>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</si>
  <si>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</si>
  <si>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</si>
  <si>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</si>
  <si>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</si>
  <si>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</si>
  <si>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</si>
  <si>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</si>
  <si>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</si>
  <si>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</si>
  <si>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</si>
  <si>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</si>
  <si>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</si>
  <si>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</si>
  <si>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</si>
  <si>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</si>
  <si>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</si>
  <si>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</si>
  <si>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</si>
  <si>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</si>
  <si>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</si>
  <si>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</si>
  <si>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</si>
  <si>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</si>
  <si>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</si>
  <si>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</si>
  <si>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</si>
  <si>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</si>
  <si>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</si>
  <si>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</si>
  <si>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</si>
  <si>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</si>
  <si>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</si>
  <si>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</si>
  <si>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</si>
  <si>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</si>
  <si>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</si>
  <si>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</si>
  <si>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</si>
  <si>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</si>
  <si>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</si>
  <si>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</si>
  <si>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</si>
  <si>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</si>
  <si>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                  (прочистка по акту)</t>
  </si>
  <si>
    <t>Горгаз (техобслуживание и ремонт)</t>
  </si>
  <si>
    <t>1шт</t>
  </si>
  <si>
    <t>ост.на 01.01.</t>
  </si>
  <si>
    <t>декабрь</t>
  </si>
  <si>
    <t xml:space="preserve">                    за декабрь   2012 г.</t>
  </si>
  <si>
    <r>
      <t>1.2 Аренда (Спарк, ИП Разоренова, Медиа-Маркет,эр-тел,интер,</t>
    </r>
    <r>
      <rPr>
        <sz val="8"/>
        <color indexed="10"/>
        <rFont val="Arial Cyr"/>
        <family val="0"/>
      </rPr>
      <t>комст-год</t>
    </r>
    <r>
      <rPr>
        <sz val="8"/>
        <rFont val="Arial Cyr"/>
        <family val="0"/>
      </rPr>
      <t>)</t>
    </r>
  </si>
  <si>
    <t>3.  Материалы</t>
  </si>
  <si>
    <t>(за год)</t>
  </si>
  <si>
    <t>Установка хомута (1шт) т.п.</t>
  </si>
  <si>
    <t>Хомут Д 76</t>
  </si>
  <si>
    <t>Техлифт (техосвидетельствование)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</si>
</sst>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F66" sqref="F6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98</v>
      </c>
    </row>
    <row r="3" spans="2:13" ht="12.75">
      <c r="B3" s="1" t="s">
        <v>87</v>
      </c>
      <c r="C3" s="8" t="s">
        <v>97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3158.1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510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545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2010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563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45488.31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45463.93</v>
      </c>
      <c r="J17" s="16" t="s">
        <v>62</v>
      </c>
      <c r="K17" s="18" t="s">
        <v>63</v>
      </c>
      <c r="L17" s="23">
        <v>4.15</v>
      </c>
      <c r="M17" s="33">
        <f t="shared" si="0"/>
        <v>445.006243</v>
      </c>
    </row>
    <row r="18" spans="2:13" ht="12.75">
      <c r="B18" t="s">
        <v>11</v>
      </c>
      <c r="F18" s="9">
        <f>F17/F16</f>
        <v>0.9994640381232014</v>
      </c>
      <c r="J18" s="20"/>
      <c r="K18" s="27" t="s">
        <v>64</v>
      </c>
      <c r="L18" s="28">
        <f>SUM(L7:L17)</f>
        <v>14.15</v>
      </c>
      <c r="M18" s="34">
        <f>SUM(M7:M17)</f>
        <v>1517.310443</v>
      </c>
    </row>
    <row r="19" spans="1:11" ht="12.75">
      <c r="A19" s="7" t="s">
        <v>99</v>
      </c>
      <c r="B19" s="7"/>
      <c r="C19" s="7"/>
      <c r="D19" s="7"/>
      <c r="E19" s="7"/>
      <c r="F19" s="11">
        <v>2152.92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47616.85</v>
      </c>
      <c r="J20" s="22" t="s">
        <v>41</v>
      </c>
      <c r="K20" s="14"/>
      <c r="L20" s="22" t="s">
        <v>44</v>
      </c>
      <c r="M20" s="22" t="s">
        <v>47</v>
      </c>
    </row>
    <row r="21" spans="2:13" ht="12.75">
      <c r="B21" s="1" t="s">
        <v>13</v>
      </c>
      <c r="C21" s="1"/>
      <c r="J21" s="23" t="s">
        <v>42</v>
      </c>
      <c r="K21" s="23" t="s">
        <v>43</v>
      </c>
      <c r="L21" s="23" t="s">
        <v>66</v>
      </c>
      <c r="M21" s="23" t="s">
        <v>48</v>
      </c>
    </row>
    <row r="22" spans="10:13" ht="12.75">
      <c r="J22" s="20">
        <v>1</v>
      </c>
      <c r="K22" s="20" t="s">
        <v>102</v>
      </c>
      <c r="L22" s="25">
        <v>0.5</v>
      </c>
      <c r="M22" s="33">
        <f>L22*89.21*1.202*1.15</f>
        <v>61.65749149999999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2</v>
      </c>
      <c r="K23" s="20"/>
      <c r="L23" s="25"/>
      <c r="M23" s="33">
        <f aca="true" t="shared" si="1" ref="M23:M33">L23*89.21*1.202*1.15</f>
        <v>0</v>
      </c>
    </row>
    <row r="24" spans="1:13" ht="12.75">
      <c r="A24" t="s">
        <v>15</v>
      </c>
      <c r="D24" t="s">
        <v>85</v>
      </c>
      <c r="F24" s="11">
        <v>2890.81</v>
      </c>
      <c r="J24" s="20">
        <v>3</v>
      </c>
      <c r="K24" s="20"/>
      <c r="L24" s="25"/>
      <c r="M24" s="33">
        <f t="shared" si="1"/>
        <v>0</v>
      </c>
    </row>
    <row r="25" spans="1:13" ht="12.75">
      <c r="A25" s="6" t="s">
        <v>18</v>
      </c>
      <c r="D25" t="s">
        <v>86</v>
      </c>
      <c r="F25" s="5">
        <v>3348.77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100</v>
      </c>
      <c r="B26" t="s">
        <v>101</v>
      </c>
      <c r="F26" s="5">
        <v>1358</v>
      </c>
      <c r="J26" s="20">
        <v>5</v>
      </c>
      <c r="K26" s="20"/>
      <c r="L26" s="25"/>
      <c r="M26" s="33">
        <f t="shared" si="1"/>
        <v>0</v>
      </c>
    </row>
    <row r="27" spans="1:13" ht="12.75">
      <c r="A27" s="4" t="s">
        <v>38</v>
      </c>
      <c r="F27" s="32">
        <f>F24+F25+F26</f>
        <v>7597.58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1"/>
        <v>0</v>
      </c>
    </row>
    <row r="29" spans="1:13" ht="12.75">
      <c r="A29" t="s">
        <v>89</v>
      </c>
      <c r="D29" s="5">
        <v>1.01</v>
      </c>
      <c r="E29" t="s">
        <v>17</v>
      </c>
      <c r="F29" s="11">
        <f>E7*D29</f>
        <v>3189.681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90</v>
      </c>
      <c r="J30" s="20">
        <v>9</v>
      </c>
      <c r="K30" s="20"/>
      <c r="L30" s="25"/>
      <c r="M30" s="33">
        <f t="shared" si="1"/>
        <v>0</v>
      </c>
    </row>
    <row r="31" spans="2:13" ht="12.75">
      <c r="B31" s="43">
        <f>F31/D31</f>
        <v>1542</v>
      </c>
      <c r="C31" t="s">
        <v>20</v>
      </c>
      <c r="D31" s="5">
        <v>2.89</v>
      </c>
      <c r="E31" t="s">
        <v>17</v>
      </c>
      <c r="F31" s="5">
        <v>4456.38</v>
      </c>
      <c r="J31" s="20">
        <v>10</v>
      </c>
      <c r="K31" s="20"/>
      <c r="L31" s="25"/>
      <c r="M31" s="33">
        <f t="shared" si="1"/>
        <v>0</v>
      </c>
    </row>
    <row r="32" spans="1:13" ht="12.75">
      <c r="A32" t="s">
        <v>91</v>
      </c>
      <c r="B32">
        <v>510</v>
      </c>
      <c r="C32" t="s">
        <v>16</v>
      </c>
      <c r="D32" s="5">
        <v>0.4</v>
      </c>
      <c r="E32" t="s">
        <v>17</v>
      </c>
      <c r="F32" s="5">
        <f>B32*D32</f>
        <v>204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92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2:13" ht="12.75">
      <c r="B34" t="s">
        <v>93</v>
      </c>
      <c r="D34" s="5"/>
      <c r="F34" s="11">
        <v>0</v>
      </c>
      <c r="J34" s="20"/>
      <c r="K34" s="30" t="s">
        <v>64</v>
      </c>
      <c r="L34" s="28">
        <f>SUM(L22:L33)</f>
        <v>0.5</v>
      </c>
      <c r="M34" s="34">
        <f>SUM(M22:M33)</f>
        <v>61.65749149999999</v>
      </c>
    </row>
    <row r="35" spans="1:11" ht="12.75">
      <c r="A35" s="4" t="s">
        <v>21</v>
      </c>
      <c r="B35" s="10"/>
      <c r="C35" s="10"/>
      <c r="F35" s="32">
        <f>SUM(F29:F34)</f>
        <v>7850.061</v>
      </c>
      <c r="K35" s="1" t="s">
        <v>68</v>
      </c>
    </row>
    <row r="36" spans="1:13" ht="12.75">
      <c r="A36" s="4" t="s">
        <v>76</v>
      </c>
      <c r="J36" s="22" t="s">
        <v>41</v>
      </c>
      <c r="K36" s="22"/>
      <c r="L36" s="22" t="s">
        <v>69</v>
      </c>
      <c r="M36" s="22" t="s">
        <v>47</v>
      </c>
    </row>
    <row r="37" spans="1:13" ht="12.75">
      <c r="A37" t="s">
        <v>77</v>
      </c>
      <c r="B37" s="10">
        <v>1</v>
      </c>
      <c r="D37" s="5">
        <v>5483</v>
      </c>
      <c r="F37" s="5">
        <f>B37*D37</f>
        <v>5483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s="46" t="s">
        <v>104</v>
      </c>
      <c r="B38" s="47"/>
      <c r="C38" s="46"/>
      <c r="D38" s="48"/>
      <c r="E38" s="46"/>
      <c r="F38" s="48">
        <v>7586</v>
      </c>
      <c r="J38" s="20">
        <v>1</v>
      </c>
      <c r="K38" s="20" t="s">
        <v>103</v>
      </c>
      <c r="L38" s="25" t="s">
        <v>95</v>
      </c>
      <c r="M38" s="25">
        <v>80</v>
      </c>
    </row>
    <row r="39" spans="1:13" ht="12.75">
      <c r="A39" s="1" t="s">
        <v>78</v>
      </c>
      <c r="F39" s="8">
        <f>SUM(F37+F38)</f>
        <v>13069</v>
      </c>
      <c r="J39" s="20">
        <v>2</v>
      </c>
      <c r="K39" s="20"/>
      <c r="L39" s="25"/>
      <c r="M39" s="25"/>
    </row>
    <row r="40" spans="1:13" ht="12.75">
      <c r="A40" s="4" t="s">
        <v>22</v>
      </c>
      <c r="B40" s="4"/>
      <c r="J40" s="20">
        <v>3</v>
      </c>
      <c r="K40" s="20"/>
      <c r="L40" s="25"/>
      <c r="M40" s="25"/>
    </row>
    <row r="41" spans="1:13" ht="12.75">
      <c r="A41" t="s">
        <v>23</v>
      </c>
      <c r="C41">
        <v>155270</v>
      </c>
      <c r="D41">
        <v>219171.6</v>
      </c>
      <c r="E41">
        <v>3158.1</v>
      </c>
      <c r="F41" s="35">
        <f>C41/D41*E41</f>
        <v>2237.3253970861188</v>
      </c>
      <c r="J41" s="20">
        <v>4</v>
      </c>
      <c r="K41" s="20"/>
      <c r="L41" s="25"/>
      <c r="M41" s="25"/>
    </row>
    <row r="42" spans="1:13" ht="12.75">
      <c r="A42" t="s">
        <v>24</v>
      </c>
      <c r="C42">
        <v>105245</v>
      </c>
      <c r="D42">
        <v>219171.6</v>
      </c>
      <c r="E42">
        <v>3158.1</v>
      </c>
      <c r="F42" s="35">
        <f>C42/D42*E42</f>
        <v>1516.5022954616381</v>
      </c>
      <c r="J42" s="20">
        <v>5</v>
      </c>
      <c r="K42" s="20"/>
      <c r="L42" s="25"/>
      <c r="M42" s="25"/>
    </row>
    <row r="43" spans="1:13" ht="12.75">
      <c r="A43" t="s">
        <v>25</v>
      </c>
      <c r="F43" s="11">
        <f>M34</f>
        <v>61.65749149999999</v>
      </c>
      <c r="J43" s="20">
        <v>6</v>
      </c>
      <c r="K43" s="20"/>
      <c r="L43" s="25"/>
      <c r="M43" s="25"/>
    </row>
    <row r="44" spans="1:13" ht="12.75">
      <c r="A44" t="s">
        <v>84</v>
      </c>
      <c r="F44" s="5"/>
      <c r="J44" s="20">
        <v>7</v>
      </c>
      <c r="K44" s="20"/>
      <c r="L44" s="25"/>
      <c r="M44" s="25"/>
    </row>
    <row r="45" spans="2:13" ht="12.75">
      <c r="B45">
        <v>3158.1</v>
      </c>
      <c r="C45" t="s">
        <v>16</v>
      </c>
      <c r="D45" s="5"/>
      <c r="F45" s="11">
        <v>0</v>
      </c>
      <c r="J45" s="20">
        <v>8</v>
      </c>
      <c r="K45" s="20"/>
      <c r="L45" s="25"/>
      <c r="M45" s="25"/>
    </row>
    <row r="46" spans="1:13" ht="12.75">
      <c r="A46" t="s">
        <v>26</v>
      </c>
      <c r="F46" s="11">
        <f>M58</f>
        <v>80</v>
      </c>
      <c r="J46" s="20">
        <v>9</v>
      </c>
      <c r="K46" s="20"/>
      <c r="L46" s="25"/>
      <c r="M46" s="25"/>
    </row>
    <row r="47" spans="1:13" ht="12.75">
      <c r="A47" t="s">
        <v>27</v>
      </c>
      <c r="F47" s="5"/>
      <c r="J47" s="20">
        <v>10</v>
      </c>
      <c r="K47" s="20"/>
      <c r="L47" s="25"/>
      <c r="M47" s="25"/>
    </row>
    <row r="48" spans="1:13" ht="12.75">
      <c r="A48" t="s">
        <v>28</v>
      </c>
      <c r="F48" s="5"/>
      <c r="J48" s="20">
        <v>11</v>
      </c>
      <c r="K48" s="20"/>
      <c r="L48" s="25"/>
      <c r="M48" s="25"/>
    </row>
    <row r="49" spans="2:13" ht="12.75">
      <c r="B49">
        <v>3158.1</v>
      </c>
      <c r="C49" t="s">
        <v>16</v>
      </c>
      <c r="D49" s="11">
        <v>0.25</v>
      </c>
      <c r="E49" t="s">
        <v>17</v>
      </c>
      <c r="F49" s="11">
        <f>B49*D49</f>
        <v>789.525</v>
      </c>
      <c r="J49" s="20">
        <v>12</v>
      </c>
      <c r="K49" s="20"/>
      <c r="L49" s="25"/>
      <c r="M49" s="25"/>
    </row>
    <row r="50" spans="1:13" ht="12.75">
      <c r="A50" t="s">
        <v>94</v>
      </c>
      <c r="D50" s="11"/>
      <c r="F50" s="11">
        <v>0</v>
      </c>
      <c r="J50" s="20">
        <v>13</v>
      </c>
      <c r="K50" s="20"/>
      <c r="L50" s="25"/>
      <c r="M50" s="25"/>
    </row>
    <row r="51" spans="1:13" ht="12.75">
      <c r="A51" s="4" t="s">
        <v>29</v>
      </c>
      <c r="B51" s="10"/>
      <c r="C51" s="10"/>
      <c r="F51" s="32">
        <f>SUM(F41:F50)</f>
        <v>4685.010184047756</v>
      </c>
      <c r="J51" s="20">
        <v>14</v>
      </c>
      <c r="K51" s="20"/>
      <c r="L51" s="25"/>
      <c r="M51" s="25"/>
    </row>
    <row r="52" spans="1:13" ht="12.75">
      <c r="A52" s="4" t="s">
        <v>30</v>
      </c>
      <c r="J52" s="20">
        <v>15</v>
      </c>
      <c r="K52" s="20"/>
      <c r="L52" s="25"/>
      <c r="M52" s="25"/>
    </row>
    <row r="53" spans="1:13" ht="12.75">
      <c r="A53" t="s">
        <v>31</v>
      </c>
      <c r="B53">
        <v>3158.1</v>
      </c>
      <c r="C53" t="s">
        <v>73</v>
      </c>
      <c r="D53" s="5">
        <v>0.15</v>
      </c>
      <c r="E53" t="s">
        <v>17</v>
      </c>
      <c r="F53" s="11">
        <f>B53*D53</f>
        <v>473.715</v>
      </c>
      <c r="J53" s="20">
        <v>16</v>
      </c>
      <c r="K53" s="20"/>
      <c r="L53" s="25"/>
      <c r="M53" s="25"/>
    </row>
    <row r="54" spans="1:13" ht="12.75">
      <c r="A54" t="s">
        <v>32</v>
      </c>
      <c r="J54" s="20">
        <v>17</v>
      </c>
      <c r="K54" s="20"/>
      <c r="L54" s="25"/>
      <c r="M54" s="25"/>
    </row>
    <row r="55" spans="1:13" ht="12.75">
      <c r="A55" s="7" t="s">
        <v>83</v>
      </c>
      <c r="J55" s="20">
        <v>18</v>
      </c>
      <c r="K55" s="20"/>
      <c r="L55" s="25"/>
      <c r="M55" s="25"/>
    </row>
    <row r="56" spans="2:13" ht="12.75">
      <c r="B56">
        <v>3158.1</v>
      </c>
      <c r="C56" t="s">
        <v>16</v>
      </c>
      <c r="D56" s="11">
        <v>0.63</v>
      </c>
      <c r="E56" t="s">
        <v>17</v>
      </c>
      <c r="F56" s="11">
        <f>B56*D56</f>
        <v>1989.603</v>
      </c>
      <c r="J56" s="20">
        <v>19</v>
      </c>
      <c r="K56" s="20"/>
      <c r="L56" s="25"/>
      <c r="M56" s="25"/>
    </row>
    <row r="57" spans="1:13" ht="12.75">
      <c r="A57" s="4" t="s">
        <v>33</v>
      </c>
      <c r="F57" s="32">
        <f>F53+F56</f>
        <v>2463.318</v>
      </c>
      <c r="J57" s="20">
        <v>20</v>
      </c>
      <c r="K57" s="20"/>
      <c r="L57" s="25"/>
      <c r="M57" s="25"/>
    </row>
    <row r="58" spans="1:13" ht="12.75">
      <c r="A58" s="4" t="s">
        <v>34</v>
      </c>
      <c r="J58" s="20"/>
      <c r="K58" s="20"/>
      <c r="L58" s="31" t="s">
        <v>71</v>
      </c>
      <c r="M58" s="34">
        <f>SUM(M38:M57)</f>
        <v>80</v>
      </c>
    </row>
    <row r="59" spans="1:6" ht="12.75">
      <c r="A59" s="7" t="s">
        <v>35</v>
      </c>
      <c r="B59" s="7"/>
      <c r="C59" s="7"/>
      <c r="D59" s="7"/>
      <c r="E59" s="7"/>
      <c r="F59" s="7"/>
    </row>
    <row r="60" spans="2:6" ht="12.75">
      <c r="B60">
        <v>3158.1</v>
      </c>
      <c r="C60" t="s">
        <v>16</v>
      </c>
      <c r="D60" s="11">
        <v>1.72</v>
      </c>
      <c r="E60" t="s">
        <v>17</v>
      </c>
      <c r="F60" s="11">
        <f>B60*D60</f>
        <v>5431.932</v>
      </c>
    </row>
    <row r="61" spans="1:6" ht="12.75">
      <c r="A61" s="4" t="s">
        <v>36</v>
      </c>
      <c r="F61" s="32">
        <f>SUM(F60)</f>
        <v>5431.932</v>
      </c>
    </row>
    <row r="62" spans="1:6" ht="12.75">
      <c r="A62" s="1" t="s">
        <v>37</v>
      </c>
      <c r="B62" s="1"/>
      <c r="F62" s="32">
        <f>F27+F35+F39+F51+F57+F61</f>
        <v>41096.901184047754</v>
      </c>
    </row>
    <row r="63" spans="1:6" ht="12.75">
      <c r="A63" s="1" t="s">
        <v>39</v>
      </c>
      <c r="B63" s="36">
        <v>0.008</v>
      </c>
      <c r="C63" s="1"/>
      <c r="D63" s="1"/>
      <c r="E63" s="1"/>
      <c r="F63" s="32">
        <f>F62*0.8%</f>
        <v>328.775209472382</v>
      </c>
    </row>
    <row r="64" spans="1:6" ht="15">
      <c r="A64" s="12" t="s">
        <v>40</v>
      </c>
      <c r="B64" s="12"/>
      <c r="C64" s="12"/>
      <c r="D64" s="12"/>
      <c r="E64" s="12"/>
      <c r="F64" s="42">
        <f>F62+F63</f>
        <v>41425.67639352014</v>
      </c>
    </row>
    <row r="65" spans="2:8" ht="12.75">
      <c r="B65" s="37" t="s">
        <v>79</v>
      </c>
      <c r="C65" s="38" t="s">
        <v>80</v>
      </c>
      <c r="D65" s="22" t="s">
        <v>81</v>
      </c>
      <c r="E65" s="22" t="s">
        <v>82</v>
      </c>
      <c r="F65" s="41" t="s">
        <v>96</v>
      </c>
      <c r="G65" s="7"/>
      <c r="H65" s="7"/>
    </row>
    <row r="66" spans="1:6" ht="12.75">
      <c r="A66" s="13"/>
      <c r="B66" s="39">
        <v>41609</v>
      </c>
      <c r="C66" s="40">
        <v>18521</v>
      </c>
      <c r="D66" s="44">
        <f>F20</f>
        <v>47616.85</v>
      </c>
      <c r="E66" s="44">
        <f>F64</f>
        <v>41425.67639352014</v>
      </c>
      <c r="F66" s="45">
        <f>C66+D66-E66</f>
        <v>24712.173606479868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2011-12-16T11:15:15Z</cp:lastPrinted>
  <dcterms:created xsi:type="dcterms:W3CDTF">2008-08-18T07:30:19Z</dcterms:created>
  <dcterms:modified xsi:type="dcterms:W3CDTF">2013-02-25T12:44:01Z</dcterms:modified>
  <cp:category/>
  <cp:version/>
  <cp:contentType/>
  <cp:contentStatus/>
</cp:coreProperties>
</file>