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<sst xmlns="http://schemas.openxmlformats.org/spreadsheetml/2006/main" count="169" uniqueCount="139">
  <si>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</si>
  <si>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</si>
  <si>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</si>
  <si>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</si>
  <si>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</si>
  <si>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</si>
  <si>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</si>
  <si>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</si>
  <si>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</si>
  <si>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</si>
  <si>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</si>
  <si>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</si>
  <si>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</si>
  <si>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</si>
  <si>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</si>
  <si>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</si>
  <si>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</si>
  <si>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</si>
  <si>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</si>
  <si>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</si>
  <si>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</si>
  <si>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</si>
  <si>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</si>
  <si>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</si>
  <si>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</si>
  <si>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</si>
  <si>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</si>
  <si>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</si>
  <si>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</si>
  <si>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</si>
  <si>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</si>
  <si>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</si>
  <si>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</si>
  <si>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</si>
  <si>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</si>
  <si>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</si>
  <si>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</si>
  <si>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</si>
  <si>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</si>
  <si>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</si>
  <si>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</si>
  <si>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</si>
  <si>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</si>
  <si>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</si>
  <si>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</si>
  <si>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</si>
  <si>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</si>
  <si>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</si>
  <si>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</si>
  <si>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</si>
  <si>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</si>
  <si>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</si>
  <si>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</si>
  <si>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</si>
  <si>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</si>
  <si>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</si>
  <si>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</si>
  <si>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</si>
  <si>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</si>
  <si>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</si>
  <si>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</si>
  <si>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</si>
  <si>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</si>
  <si>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</si>
  <si>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</si>
  <si>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</si>
  <si>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</si>
  <si>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</si>
  <si>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</si>
  <si>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</si>
  <si>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</si>
  <si>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</si>
  <si>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</si>
  <si>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</si>
  <si>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</si>
  <si>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</si>
  <si>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</si>
  <si>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</si>
  <si>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</si>
  <si>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1,1 ставка</t>
  </si>
  <si>
    <t>0,5 ставки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</si>
  <si>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</si>
  <si>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</si>
  <si>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</si>
  <si>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</si>
  <si>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</si>
  <si>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</si>
  <si>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</si>
  <si>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</si>
  <si>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</si>
  <si>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</si>
  <si>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Лампа</t>
  </si>
  <si>
    <t>6шт</t>
  </si>
  <si>
    <t>Труба Д 25</t>
  </si>
  <si>
    <t>4шт</t>
  </si>
  <si>
    <t>ост.на 01.01.</t>
  </si>
  <si>
    <t>декабрь</t>
  </si>
  <si>
    <t xml:space="preserve">                    за декабрь  2012 г.</t>
  </si>
  <si>
    <r>
      <t>1.2 Арендаторы (Спарк,интер-тел,ростел.,</t>
    </r>
    <r>
      <rPr>
        <sz val="10"/>
        <color indexed="10"/>
        <rFont val="Arial Cyr"/>
        <family val="0"/>
      </rPr>
      <t>комстар-рег-год</t>
    </r>
    <r>
      <rPr>
        <sz val="10"/>
        <rFont val="Arial Cyr"/>
        <family val="0"/>
      </rPr>
      <t>)</t>
    </r>
  </si>
  <si>
    <t xml:space="preserve">3.  Материалы </t>
  </si>
  <si>
    <t>(за год)</t>
  </si>
  <si>
    <t>Смена вентиля Д 20 (14шт) т.п.</t>
  </si>
  <si>
    <t>Вентиль Д 20</t>
  </si>
  <si>
    <t>14шт</t>
  </si>
  <si>
    <t>Смена сгона Д 20 (6шт) т.п.</t>
  </si>
  <si>
    <t>Сгон Д 20</t>
  </si>
  <si>
    <t>Снятие параметров с РМПТС</t>
  </si>
  <si>
    <t>Установка хомута Д 89 (3шт) т.п.</t>
  </si>
  <si>
    <t>Хомут Д 89</t>
  </si>
  <si>
    <t>3шт</t>
  </si>
  <si>
    <t>Ремонт грязевика (1шт) эл.уз.</t>
  </si>
  <si>
    <t>Металл. Лист</t>
  </si>
  <si>
    <t>10кг</t>
  </si>
  <si>
    <t>Демонтаж, монтаж эл.узла (изготовление и уст-ка сопла)</t>
  </si>
  <si>
    <t>Болт, гайка</t>
  </si>
  <si>
    <t>Мет.прокладка</t>
  </si>
  <si>
    <t>Заглушка</t>
  </si>
  <si>
    <t>Установка заглушки (16шт) т.п.</t>
  </si>
  <si>
    <t>16шт</t>
  </si>
  <si>
    <t>Смена труб Д 57 (20мп) т.п.</t>
  </si>
  <si>
    <t>Труба Д 57</t>
  </si>
  <si>
    <t>20мп</t>
  </si>
  <si>
    <t>6мп</t>
  </si>
  <si>
    <t>Смена труб д 32 (20мп) т.п.</t>
  </si>
  <si>
    <t>Смена труб Д 25 (6мп) т.п.</t>
  </si>
  <si>
    <t>Труба Д 32</t>
  </si>
  <si>
    <t>Смена ламп (21шт) п-д1,2,3, т.п.</t>
  </si>
  <si>
    <t>21шт</t>
  </si>
  <si>
    <t>Ремонт эл.щита (1шт) т.п.</t>
  </si>
  <si>
    <t>Понижающий трансформатор</t>
  </si>
  <si>
    <t>1шт</t>
  </si>
  <si>
    <t>Эл.провод</t>
  </si>
  <si>
    <t>140мп</t>
  </si>
  <si>
    <t>Патрон</t>
  </si>
  <si>
    <t>15шт</t>
  </si>
  <si>
    <t>Розетка</t>
  </si>
  <si>
    <t>Смена эл.провода (140мп) т.п.</t>
  </si>
  <si>
    <t>Смена розетки (3шт) т.п.</t>
  </si>
  <si>
    <t>Смена патрона (15шт) т.п.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</si>
</sst>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37" sqref="K3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97</v>
      </c>
    </row>
    <row r="3" spans="2:13" ht="12.75">
      <c r="B3" s="1" t="s">
        <v>82</v>
      </c>
      <c r="C3" s="8" t="s">
        <v>96</v>
      </c>
      <c r="D3" s="1" t="s">
        <v>86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3654.2</v>
      </c>
      <c r="F7" t="s">
        <v>71</v>
      </c>
      <c r="J7" s="15"/>
      <c r="K7" s="15" t="s">
        <v>48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1239.4</v>
      </c>
      <c r="F8" t="s">
        <v>71</v>
      </c>
      <c r="J8" s="16"/>
      <c r="K8" s="16" t="s">
        <v>49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>
        <f t="shared" si="0"/>
        <v>0</v>
      </c>
    </row>
    <row r="10" spans="1:13" ht="12.75">
      <c r="A10" t="s">
        <v>5</v>
      </c>
      <c r="E10">
        <v>1230</v>
      </c>
      <c r="F10" t="s">
        <v>71</v>
      </c>
      <c r="J10" s="16"/>
      <c r="K10" s="18" t="s">
        <v>53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3637</v>
      </c>
      <c r="F11" t="s">
        <v>71</v>
      </c>
      <c r="J11" s="14">
        <v>3</v>
      </c>
      <c r="K11" s="17" t="s">
        <v>51</v>
      </c>
      <c r="L11" s="22"/>
      <c r="M11" s="33">
        <f t="shared" si="0"/>
        <v>0</v>
      </c>
    </row>
    <row r="12" spans="1:13" ht="12.75">
      <c r="A12" t="s">
        <v>7</v>
      </c>
      <c r="E12">
        <v>427</v>
      </c>
      <c r="F12" t="s">
        <v>71</v>
      </c>
      <c r="J12" s="16"/>
      <c r="K12" s="18" t="s">
        <v>52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>
        <f t="shared" si="0"/>
        <v>0</v>
      </c>
    </row>
    <row r="15" spans="10:13" ht="12.75">
      <c r="J15" s="15" t="s">
        <v>56</v>
      </c>
      <c r="K15" s="26" t="s">
        <v>57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42770.79</v>
      </c>
      <c r="J16" s="15" t="s">
        <v>58</v>
      </c>
      <c r="K16" s="26" t="s">
        <v>59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40483.39</v>
      </c>
      <c r="J17" s="16" t="s">
        <v>60</v>
      </c>
      <c r="K17" s="18" t="s">
        <v>61</v>
      </c>
      <c r="L17" s="23">
        <v>4.37</v>
      </c>
      <c r="M17" s="33">
        <f t="shared" si="0"/>
        <v>468.59693539999995</v>
      </c>
    </row>
    <row r="18" spans="2:13" ht="12.75">
      <c r="B18" t="s">
        <v>11</v>
      </c>
      <c r="F18" s="9">
        <f>F17/F16</f>
        <v>0.9465195756262627</v>
      </c>
      <c r="J18" s="20"/>
      <c r="K18" s="27" t="s">
        <v>62</v>
      </c>
      <c r="L18" s="28">
        <f>SUM(L7:L17)</f>
        <v>16.37</v>
      </c>
      <c r="M18" s="34">
        <f>SUM(M7:M17)</f>
        <v>1755.3619754</v>
      </c>
    </row>
    <row r="19" spans="1:11" ht="12.75">
      <c r="A19" t="s">
        <v>98</v>
      </c>
      <c r="F19" s="5">
        <v>1324.92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41808.31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35">
        <v>1</v>
      </c>
      <c r="K22" s="36" t="s">
        <v>101</v>
      </c>
      <c r="L22" s="23">
        <v>11.34</v>
      </c>
      <c r="M22" s="33">
        <f>L22*89.21*1.202</f>
        <v>1215.9929627999998</v>
      </c>
    </row>
    <row r="23" spans="10:13" ht="12.75">
      <c r="J23" s="35">
        <v>2</v>
      </c>
      <c r="K23" s="36" t="s">
        <v>104</v>
      </c>
      <c r="L23" s="23">
        <v>1.72</v>
      </c>
      <c r="M23" s="33">
        <f aca="true" t="shared" si="1" ref="M23:M37">L23*89.21*1.202</f>
        <v>184.43632239999997</v>
      </c>
    </row>
    <row r="24" spans="1:13" ht="12.75">
      <c r="A24" s="4" t="s">
        <v>14</v>
      </c>
      <c r="B24" s="4"/>
      <c r="C24" s="4"/>
      <c r="D24" s="4"/>
      <c r="E24" s="4"/>
      <c r="F24" s="4"/>
      <c r="J24" s="35">
        <v>3</v>
      </c>
      <c r="K24" s="36" t="s">
        <v>106</v>
      </c>
      <c r="L24" s="23">
        <v>4</v>
      </c>
      <c r="M24" s="33">
        <f t="shared" si="1"/>
        <v>428.92168</v>
      </c>
    </row>
    <row r="25" spans="1:13" ht="12.75">
      <c r="A25" t="s">
        <v>15</v>
      </c>
      <c r="D25" t="s">
        <v>79</v>
      </c>
      <c r="F25" s="11">
        <v>6359.78</v>
      </c>
      <c r="J25" s="35">
        <v>4</v>
      </c>
      <c r="K25" s="36" t="s">
        <v>107</v>
      </c>
      <c r="L25" s="23">
        <v>1.5</v>
      </c>
      <c r="M25" s="33">
        <f t="shared" si="1"/>
        <v>160.84563</v>
      </c>
    </row>
    <row r="26" spans="1:13" ht="12.75">
      <c r="A26" s="6" t="s">
        <v>18</v>
      </c>
      <c r="D26" t="s">
        <v>80</v>
      </c>
      <c r="F26" s="11">
        <v>2391.98</v>
      </c>
      <c r="J26" s="35">
        <v>5</v>
      </c>
      <c r="K26" s="36" t="s">
        <v>110</v>
      </c>
      <c r="L26" s="23">
        <v>4</v>
      </c>
      <c r="M26" s="33">
        <f t="shared" si="1"/>
        <v>428.92168</v>
      </c>
    </row>
    <row r="27" spans="1:13" ht="12.75">
      <c r="A27" s="6" t="s">
        <v>99</v>
      </c>
      <c r="B27" t="s">
        <v>100</v>
      </c>
      <c r="F27" s="11">
        <v>1571</v>
      </c>
      <c r="J27" s="35">
        <v>6</v>
      </c>
      <c r="K27" s="36" t="s">
        <v>113</v>
      </c>
      <c r="L27" s="23">
        <v>3.13</v>
      </c>
      <c r="M27" s="33">
        <f t="shared" si="1"/>
        <v>335.63121459999996</v>
      </c>
    </row>
    <row r="28" spans="1:13" ht="12.75">
      <c r="A28" s="4" t="s">
        <v>85</v>
      </c>
      <c r="F28" s="32">
        <f>F25+F26+F27</f>
        <v>10322.76</v>
      </c>
      <c r="J28" s="35">
        <v>7</v>
      </c>
      <c r="K28" s="36" t="s">
        <v>117</v>
      </c>
      <c r="L28" s="23">
        <v>17.92</v>
      </c>
      <c r="M28" s="33">
        <f t="shared" si="1"/>
        <v>1921.5691264</v>
      </c>
    </row>
    <row r="29" spans="1:13" ht="12.75">
      <c r="A29" s="4" t="s">
        <v>19</v>
      </c>
      <c r="F29" t="s">
        <v>84</v>
      </c>
      <c r="J29" s="35">
        <v>8</v>
      </c>
      <c r="K29" s="36" t="s">
        <v>119</v>
      </c>
      <c r="L29" s="23">
        <v>26.98</v>
      </c>
      <c r="M29" s="33">
        <f t="shared" si="1"/>
        <v>2893.0767316</v>
      </c>
    </row>
    <row r="30" spans="1:13" ht="12.75">
      <c r="A30" t="s">
        <v>87</v>
      </c>
      <c r="C30" s="13"/>
      <c r="D30" s="47">
        <v>1.03</v>
      </c>
      <c r="E30" s="13" t="s">
        <v>17</v>
      </c>
      <c r="F30" s="11">
        <f>E7*D30</f>
        <v>3763.826</v>
      </c>
      <c r="J30" s="35">
        <v>9</v>
      </c>
      <c r="K30" s="36" t="s">
        <v>124</v>
      </c>
      <c r="L30" s="23">
        <v>5.69</v>
      </c>
      <c r="M30" s="33">
        <f t="shared" si="1"/>
        <v>610.1410897999999</v>
      </c>
    </row>
    <row r="31" spans="1:13" ht="12.75">
      <c r="A31" t="s">
        <v>88</v>
      </c>
      <c r="J31" s="35">
        <v>10</v>
      </c>
      <c r="K31" s="36" t="s">
        <v>123</v>
      </c>
      <c r="L31" s="23">
        <v>23.02</v>
      </c>
      <c r="M31" s="33">
        <f t="shared" si="1"/>
        <v>2468.4442684</v>
      </c>
    </row>
    <row r="32" spans="2:13" ht="12.75">
      <c r="B32">
        <f>F32/D32</f>
        <v>462.99999999999994</v>
      </c>
      <c r="C32" t="s">
        <v>20</v>
      </c>
      <c r="D32" s="5">
        <v>2.89</v>
      </c>
      <c r="E32" t="s">
        <v>17</v>
      </c>
      <c r="F32" s="5">
        <v>1338.07</v>
      </c>
      <c r="J32" s="35">
        <v>11</v>
      </c>
      <c r="K32" s="36" t="s">
        <v>126</v>
      </c>
      <c r="L32" s="23">
        <v>1.47</v>
      </c>
      <c r="M32" s="33">
        <f t="shared" si="1"/>
        <v>157.6287174</v>
      </c>
    </row>
    <row r="33" spans="1:13" ht="12.75">
      <c r="A33" t="s">
        <v>89</v>
      </c>
      <c r="B33">
        <v>1239.4</v>
      </c>
      <c r="C33" t="s">
        <v>16</v>
      </c>
      <c r="D33" s="5">
        <v>0.4</v>
      </c>
      <c r="E33" t="s">
        <v>17</v>
      </c>
      <c r="F33" s="11">
        <f>B33*D33</f>
        <v>495.76000000000005</v>
      </c>
      <c r="J33" s="35">
        <v>12</v>
      </c>
      <c r="K33" s="36" t="s">
        <v>128</v>
      </c>
      <c r="L33" s="23">
        <v>4.83</v>
      </c>
      <c r="M33" s="33">
        <f t="shared" si="1"/>
        <v>517.9229286</v>
      </c>
    </row>
    <row r="34" spans="1:13" ht="12.75">
      <c r="A34" t="s">
        <v>90</v>
      </c>
      <c r="D34" s="5">
        <v>0</v>
      </c>
      <c r="E34" t="s">
        <v>17</v>
      </c>
      <c r="F34" s="11">
        <f>B34*D34</f>
        <v>0</v>
      </c>
      <c r="J34" s="35">
        <v>13</v>
      </c>
      <c r="K34" s="36" t="s">
        <v>136</v>
      </c>
      <c r="L34" s="23">
        <v>26.6</v>
      </c>
      <c r="M34" s="33">
        <f t="shared" si="1"/>
        <v>2852.3291719999997</v>
      </c>
    </row>
    <row r="35" spans="1:13" ht="12.75">
      <c r="A35" s="4" t="s">
        <v>21</v>
      </c>
      <c r="B35" s="10"/>
      <c r="C35" s="10"/>
      <c r="F35" s="32">
        <f>SUM(F30:F34)</f>
        <v>5597.656</v>
      </c>
      <c r="J35" s="35">
        <v>14</v>
      </c>
      <c r="K35" s="36" t="s">
        <v>137</v>
      </c>
      <c r="L35" s="23">
        <v>0.72</v>
      </c>
      <c r="M35" s="33">
        <f t="shared" si="1"/>
        <v>77.20590239999999</v>
      </c>
    </row>
    <row r="36" spans="1:13" ht="12.75">
      <c r="A36" s="4" t="s">
        <v>22</v>
      </c>
      <c r="B36" s="4"/>
      <c r="J36" s="35">
        <v>15</v>
      </c>
      <c r="K36" s="36" t="s">
        <v>138</v>
      </c>
      <c r="L36" s="23">
        <v>5.94</v>
      </c>
      <c r="M36" s="33">
        <f t="shared" si="1"/>
        <v>636.9486948</v>
      </c>
    </row>
    <row r="37" spans="1:13" ht="12.75">
      <c r="A37" t="s">
        <v>23</v>
      </c>
      <c r="C37">
        <v>155270</v>
      </c>
      <c r="D37">
        <v>219171.6</v>
      </c>
      <c r="E37">
        <v>3654.2</v>
      </c>
      <c r="F37" s="37">
        <f>C37/D37*E37</f>
        <v>2588.7826433716778</v>
      </c>
      <c r="J37" s="35">
        <v>16</v>
      </c>
      <c r="K37" s="36"/>
      <c r="L37" s="23"/>
      <c r="M37" s="33">
        <f t="shared" si="1"/>
        <v>0</v>
      </c>
    </row>
    <row r="38" spans="1:13" ht="12.75">
      <c r="A38" t="s">
        <v>24</v>
      </c>
      <c r="C38">
        <v>105245</v>
      </c>
      <c r="D38">
        <v>219171.6</v>
      </c>
      <c r="E38">
        <v>3654.2</v>
      </c>
      <c r="F38" s="37">
        <f>C38/D38*E38</f>
        <v>1754.726793982432</v>
      </c>
      <c r="J38" s="20"/>
      <c r="K38" s="30" t="s">
        <v>62</v>
      </c>
      <c r="L38" s="28">
        <f>SUM(L22:L37)</f>
        <v>138.85999999999999</v>
      </c>
      <c r="M38" s="34">
        <f>SUM(M22:M37)</f>
        <v>14890.0161212</v>
      </c>
    </row>
    <row r="39" spans="1:11" ht="12.75">
      <c r="A39" t="s">
        <v>25</v>
      </c>
      <c r="F39" s="11">
        <f>M38</f>
        <v>14890.0161212</v>
      </c>
      <c r="K39" s="1" t="s">
        <v>66</v>
      </c>
    </row>
    <row r="40" spans="1:13" ht="12.75">
      <c r="A40" t="s">
        <v>78</v>
      </c>
      <c r="F40" s="5"/>
      <c r="J40" s="22" t="s">
        <v>39</v>
      </c>
      <c r="K40" s="22"/>
      <c r="L40" s="22" t="s">
        <v>67</v>
      </c>
      <c r="M40" s="22" t="s">
        <v>45</v>
      </c>
    </row>
    <row r="41" spans="2:13" ht="12.75">
      <c r="B41">
        <v>3654.2</v>
      </c>
      <c r="C41" t="s">
        <v>16</v>
      </c>
      <c r="D41" s="5"/>
      <c r="F41" s="11">
        <v>0</v>
      </c>
      <c r="J41" s="23" t="s">
        <v>40</v>
      </c>
      <c r="K41" s="23" t="s">
        <v>41</v>
      </c>
      <c r="L41" s="23"/>
      <c r="M41" s="23" t="s">
        <v>68</v>
      </c>
    </row>
    <row r="42" spans="1:13" ht="12.75">
      <c r="A42" t="s">
        <v>26</v>
      </c>
      <c r="F42" s="5">
        <f>M60</f>
        <v>16158.92</v>
      </c>
      <c r="J42" s="20">
        <v>1</v>
      </c>
      <c r="K42" s="20" t="s">
        <v>102</v>
      </c>
      <c r="L42" s="25" t="s">
        <v>103</v>
      </c>
      <c r="M42" s="25">
        <v>2310</v>
      </c>
    </row>
    <row r="43" spans="1:13" ht="12.75">
      <c r="A43" t="s">
        <v>27</v>
      </c>
      <c r="F43" s="5"/>
      <c r="J43" s="20">
        <v>2</v>
      </c>
      <c r="K43" s="20" t="s">
        <v>105</v>
      </c>
      <c r="L43" s="25" t="s">
        <v>92</v>
      </c>
      <c r="M43" s="25">
        <v>180</v>
      </c>
    </row>
    <row r="44" spans="1:13" ht="12.75">
      <c r="A44" t="s">
        <v>28</v>
      </c>
      <c r="F44" s="5"/>
      <c r="J44" s="20">
        <v>3</v>
      </c>
      <c r="K44" s="20" t="s">
        <v>108</v>
      </c>
      <c r="L44" s="25" t="s">
        <v>109</v>
      </c>
      <c r="M44" s="25">
        <v>270</v>
      </c>
    </row>
    <row r="45" spans="2:13" ht="12.75">
      <c r="B45">
        <v>3654.2</v>
      </c>
      <c r="C45" t="s">
        <v>16</v>
      </c>
      <c r="D45" s="11">
        <v>0.25</v>
      </c>
      <c r="E45" t="s">
        <v>17</v>
      </c>
      <c r="F45" s="11">
        <f>B45*D45</f>
        <v>913.55</v>
      </c>
      <c r="J45" s="20">
        <v>4</v>
      </c>
      <c r="K45" s="20" t="s">
        <v>111</v>
      </c>
      <c r="L45" s="25" t="s">
        <v>112</v>
      </c>
      <c r="M45" s="25">
        <v>460</v>
      </c>
    </row>
    <row r="46" spans="1:13" ht="12.75">
      <c r="A46" s="4" t="s">
        <v>29</v>
      </c>
      <c r="B46" s="10"/>
      <c r="C46" s="10"/>
      <c r="F46" s="32">
        <f>SUM(F37:F45)</f>
        <v>36305.99555855411</v>
      </c>
      <c r="J46" s="20">
        <v>5</v>
      </c>
      <c r="K46" s="20" t="s">
        <v>114</v>
      </c>
      <c r="L46" s="25" t="s">
        <v>94</v>
      </c>
      <c r="M46" s="25">
        <v>76</v>
      </c>
    </row>
    <row r="47" spans="1:13" ht="12.75">
      <c r="A47" s="4" t="s">
        <v>30</v>
      </c>
      <c r="J47" s="20">
        <v>6</v>
      </c>
      <c r="K47" s="20" t="s">
        <v>115</v>
      </c>
      <c r="L47" s="25" t="s">
        <v>109</v>
      </c>
      <c r="M47" s="25">
        <v>45</v>
      </c>
    </row>
    <row r="48" spans="1:13" ht="12.75">
      <c r="A48" t="s">
        <v>31</v>
      </c>
      <c r="B48">
        <v>3654.2</v>
      </c>
      <c r="C48" t="s">
        <v>71</v>
      </c>
      <c r="D48" s="5">
        <v>0.2</v>
      </c>
      <c r="E48" t="s">
        <v>17</v>
      </c>
      <c r="F48" s="11">
        <f>B48*D48</f>
        <v>730.84</v>
      </c>
      <c r="J48" s="20">
        <v>7</v>
      </c>
      <c r="K48" s="20" t="s">
        <v>116</v>
      </c>
      <c r="L48" s="25" t="s">
        <v>118</v>
      </c>
      <c r="M48" s="25">
        <v>510</v>
      </c>
    </row>
    <row r="49" spans="1:13" ht="12.75">
      <c r="A49" t="s">
        <v>32</v>
      </c>
      <c r="F49" s="5"/>
      <c r="J49" s="20">
        <v>8</v>
      </c>
      <c r="K49" s="20" t="s">
        <v>120</v>
      </c>
      <c r="L49" s="25" t="s">
        <v>121</v>
      </c>
      <c r="M49" s="25">
        <v>5200</v>
      </c>
    </row>
    <row r="50" spans="1:13" ht="12.75">
      <c r="A50" s="7" t="s">
        <v>81</v>
      </c>
      <c r="F50" s="5"/>
      <c r="J50" s="20">
        <v>9</v>
      </c>
      <c r="K50" s="20" t="s">
        <v>93</v>
      </c>
      <c r="L50" s="25" t="s">
        <v>122</v>
      </c>
      <c r="M50" s="25">
        <v>522</v>
      </c>
    </row>
    <row r="51" spans="2:13" ht="12.75">
      <c r="B51">
        <v>3654.2</v>
      </c>
      <c r="C51" t="s">
        <v>16</v>
      </c>
      <c r="D51" s="11">
        <v>0.71</v>
      </c>
      <c r="E51" t="s">
        <v>17</v>
      </c>
      <c r="F51" s="11">
        <f>B51*D51</f>
        <v>2594.4819999999995</v>
      </c>
      <c r="J51" s="20">
        <v>10</v>
      </c>
      <c r="K51" s="20" t="s">
        <v>125</v>
      </c>
      <c r="L51" s="25" t="s">
        <v>121</v>
      </c>
      <c r="M51" s="25">
        <v>2440</v>
      </c>
    </row>
    <row r="52" spans="1:13" ht="12.75">
      <c r="A52" s="4" t="s">
        <v>33</v>
      </c>
      <c r="F52" s="32">
        <f>F48+F51</f>
        <v>3325.3219999999997</v>
      </c>
      <c r="J52" s="20">
        <v>11</v>
      </c>
      <c r="K52" s="20" t="s">
        <v>91</v>
      </c>
      <c r="L52" s="25" t="s">
        <v>127</v>
      </c>
      <c r="M52" s="25">
        <v>136.92</v>
      </c>
    </row>
    <row r="53" spans="1:13" ht="12.75">
      <c r="A53" s="4" t="s">
        <v>34</v>
      </c>
      <c r="J53" s="20">
        <v>12</v>
      </c>
      <c r="K53" s="20" t="s">
        <v>129</v>
      </c>
      <c r="L53" s="25" t="s">
        <v>130</v>
      </c>
      <c r="M53" s="25">
        <v>2950</v>
      </c>
    </row>
    <row r="54" spans="1:13" ht="12.75">
      <c r="A54" s="7" t="s">
        <v>83</v>
      </c>
      <c r="B54" s="7"/>
      <c r="C54" s="7"/>
      <c r="D54" s="7"/>
      <c r="E54" s="7"/>
      <c r="F54" s="7"/>
      <c r="J54" s="20">
        <v>13</v>
      </c>
      <c r="K54" s="20" t="s">
        <v>131</v>
      </c>
      <c r="L54" s="25" t="s">
        <v>132</v>
      </c>
      <c r="M54" s="25">
        <v>714</v>
      </c>
    </row>
    <row r="55" spans="2:13" ht="12.75">
      <c r="B55">
        <v>3654.2</v>
      </c>
      <c r="C55" t="s">
        <v>16</v>
      </c>
      <c r="D55" s="11">
        <v>1.72</v>
      </c>
      <c r="E55" t="s">
        <v>17</v>
      </c>
      <c r="F55" s="11">
        <f>B55*D55</f>
        <v>6285.223999999999</v>
      </c>
      <c r="J55" s="20">
        <v>14</v>
      </c>
      <c r="K55" s="20" t="s">
        <v>133</v>
      </c>
      <c r="L55" s="25" t="s">
        <v>134</v>
      </c>
      <c r="M55" s="25">
        <v>240</v>
      </c>
    </row>
    <row r="56" spans="1:13" ht="12.75">
      <c r="A56" s="4" t="s">
        <v>35</v>
      </c>
      <c r="F56" s="32">
        <f>SUM(F55)</f>
        <v>6285.223999999999</v>
      </c>
      <c r="J56" s="20">
        <v>15</v>
      </c>
      <c r="K56" s="20" t="s">
        <v>135</v>
      </c>
      <c r="L56" s="25" t="s">
        <v>109</v>
      </c>
      <c r="M56" s="25">
        <v>105</v>
      </c>
    </row>
    <row r="57" spans="1:13" ht="12.75">
      <c r="A57" s="1" t="s">
        <v>36</v>
      </c>
      <c r="B57" s="1"/>
      <c r="F57" s="32">
        <f>F28+F35+F46+F52+F56</f>
        <v>61836.95755855412</v>
      </c>
      <c r="J57" s="20">
        <v>16</v>
      </c>
      <c r="K57" s="20"/>
      <c r="L57" s="25"/>
      <c r="M57" s="25"/>
    </row>
    <row r="58" spans="1:13" ht="12.75">
      <c r="A58" s="1" t="s">
        <v>37</v>
      </c>
      <c r="B58" s="38">
        <v>0.008</v>
      </c>
      <c r="C58" s="1"/>
      <c r="D58" s="1"/>
      <c r="E58" s="1"/>
      <c r="F58" s="32">
        <f>F57*0.8%</f>
        <v>494.69566046843295</v>
      </c>
      <c r="J58" s="20">
        <v>17</v>
      </c>
      <c r="K58" s="20"/>
      <c r="L58" s="25"/>
      <c r="M58" s="25"/>
    </row>
    <row r="59" spans="1:13" ht="15">
      <c r="A59" s="12" t="s">
        <v>38</v>
      </c>
      <c r="B59" s="12"/>
      <c r="C59" s="12"/>
      <c r="D59" s="12"/>
      <c r="E59" s="12"/>
      <c r="F59" s="44">
        <f>F57+F58</f>
        <v>62331.65321902255</v>
      </c>
      <c r="J59" s="20">
        <v>18</v>
      </c>
      <c r="K59" s="20"/>
      <c r="L59" s="25"/>
      <c r="M59" s="25"/>
    </row>
    <row r="60" spans="2:13" ht="12.75">
      <c r="B60" s="39" t="s">
        <v>74</v>
      </c>
      <c r="C60" s="40" t="s">
        <v>75</v>
      </c>
      <c r="D60" s="22" t="s">
        <v>76</v>
      </c>
      <c r="E60" s="22" t="s">
        <v>77</v>
      </c>
      <c r="F60" s="43" t="s">
        <v>95</v>
      </c>
      <c r="J60" s="20"/>
      <c r="K60" s="20"/>
      <c r="L60" s="31" t="s">
        <v>69</v>
      </c>
      <c r="M60" s="28">
        <f>SUM(M42:M59)</f>
        <v>16158.92</v>
      </c>
    </row>
    <row r="61" spans="1:6" ht="12.75">
      <c r="A61" s="13"/>
      <c r="B61" s="41">
        <v>41609</v>
      </c>
      <c r="C61" s="42">
        <v>77611</v>
      </c>
      <c r="D61" s="45">
        <f>F20</f>
        <v>41808.31</v>
      </c>
      <c r="E61" s="45">
        <f>F59</f>
        <v>62331.65321902255</v>
      </c>
      <c r="F61" s="46">
        <f>C61+D61-E61</f>
        <v>57087.65678097745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2011-12-20T08:14:41Z</cp:lastPrinted>
  <dcterms:created xsi:type="dcterms:W3CDTF">2008-08-18T07:30:19Z</dcterms:created>
  <dcterms:modified xsi:type="dcterms:W3CDTF">2013-02-23T14:40:04Z</dcterms:modified>
  <cp:category/>
  <cp:version/>
  <cp:contentType/>
  <cp:contentStatus/>
</cp:coreProperties>
</file>