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<sst xmlns="http://schemas.openxmlformats.org/spreadsheetml/2006/main" count="128" uniqueCount="101">
  <si>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</si>
  <si>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</si>
  <si>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</si>
  <si>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</si>
  <si>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</si>
  <si>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</si>
  <si>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</si>
  <si>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</si>
  <si>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</si>
  <si>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</si>
  <si>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</si>
  <si>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</si>
  <si>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</si>
  <si>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</si>
  <si>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</si>
  <si>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</si>
  <si>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</si>
  <si>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</si>
  <si>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</si>
  <si>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</si>
  <si>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</si>
  <si>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</si>
  <si>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</si>
  <si>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</si>
  <si>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</si>
  <si>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</si>
  <si>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</si>
  <si>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</si>
  <si>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</si>
  <si>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</si>
  <si>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</si>
  <si>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</si>
  <si>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</si>
  <si>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</si>
  <si>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</si>
  <si>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</si>
  <si>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</si>
  <si>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</si>
  <si>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</si>
  <si>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</si>
  <si>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</si>
  <si>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</si>
  <si>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</si>
  <si>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</si>
  <si>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</si>
  <si>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</si>
  <si>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</si>
  <si>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</si>
  <si>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</si>
  <si>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</si>
  <si>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</si>
  <si>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</si>
  <si>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</si>
  <si>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</si>
  <si>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</si>
  <si>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</si>
  <si>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</si>
  <si>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</si>
  <si>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</si>
  <si>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</si>
  <si>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</si>
  <si>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</si>
  <si>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</si>
  <si>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</si>
  <si>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</si>
  <si>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</si>
  <si>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</si>
  <si>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</si>
  <si>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</si>
  <si>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</si>
  <si>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</si>
  <si>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</si>
  <si>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</si>
  <si>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</si>
  <si>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</si>
  <si>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</si>
  <si>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</si>
  <si>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</si>
  <si>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</si>
  <si>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</si>
  <si>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</si>
  <si>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</si>
  <si>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</si>
  <si>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</si>
  <si>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</si>
  <si>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</si>
  <si>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</si>
  <si>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</si>
  <si>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 Медиа-Маркет,интер-телеком)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</si>
  <si>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</si>
  <si>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</si>
  <si>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</si>
  <si>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</si>
  <si>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</si>
  <si>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</si>
  <si>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Откачка воды из техподполий</t>
  </si>
  <si>
    <t>ост.на 01.05.</t>
  </si>
  <si>
    <t>апрель</t>
  </si>
  <si>
    <t xml:space="preserve">                    за апрель  2012 г.</t>
  </si>
  <si>
    <t>Зачеканка канал-х раструбов</t>
  </si>
  <si>
    <t>Изготовление и установка скамеек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</si>
</sst>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98</v>
      </c>
    </row>
    <row r="3" spans="2:13" ht="12.75">
      <c r="B3" s="1" t="s">
        <v>86</v>
      </c>
      <c r="C3" s="8" t="s">
        <v>97</v>
      </c>
      <c r="D3" s="1" t="s">
        <v>90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9</v>
      </c>
      <c r="M7" s="33">
        <f>L7*81.37*1.202</f>
        <v>880.26066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50166.11</v>
      </c>
      <c r="J17" s="16" t="s">
        <v>55</v>
      </c>
      <c r="K17" s="18" t="s">
        <v>56</v>
      </c>
      <c r="L17" s="23">
        <v>6.54</v>
      </c>
      <c r="M17" s="33">
        <f>L17*81.37*1.202</f>
        <v>639.6560796</v>
      </c>
    </row>
    <row r="18" spans="2:13" ht="12.75">
      <c r="B18" t="s">
        <v>11</v>
      </c>
      <c r="F18" s="9">
        <f>F17/F16</f>
        <v>0.906759888642625</v>
      </c>
      <c r="J18" s="20"/>
      <c r="K18" s="27" t="s">
        <v>57</v>
      </c>
      <c r="L18" s="28">
        <f>SUM(L7:L17)</f>
        <v>28.54</v>
      </c>
      <c r="M18" s="34">
        <f>SUM(M7:M17)</f>
        <v>2791.4043596</v>
      </c>
    </row>
    <row r="19" spans="1:11" ht="12.75">
      <c r="A19" t="s">
        <v>88</v>
      </c>
      <c r="F19" s="5">
        <v>670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50836.11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1.75</v>
      </c>
      <c r="M22" s="33">
        <f>L22*81.37*1.202</f>
        <v>171.161795</v>
      </c>
    </row>
    <row r="23" spans="10:13" ht="12.75">
      <c r="J23" s="20">
        <v>2</v>
      </c>
      <c r="K23" s="20" t="s">
        <v>99</v>
      </c>
      <c r="L23" s="25">
        <v>3.01</v>
      </c>
      <c r="M23" s="33">
        <f aca="true" t="shared" si="0" ref="M23:M31">L23*81.37*1.202</f>
        <v>294.39828739999996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16</v>
      </c>
      <c r="M24" s="33">
        <f t="shared" si="0"/>
        <v>1564.90784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89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D30" s="5">
        <v>0.97</v>
      </c>
      <c r="E30" t="s">
        <v>17</v>
      </c>
      <c r="F30" s="11">
        <f>E7*D30</f>
        <v>4176.141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1314</v>
      </c>
      <c r="C32" t="s">
        <v>20</v>
      </c>
      <c r="D32" s="5">
        <v>2.73</v>
      </c>
      <c r="E32" t="s">
        <v>17</v>
      </c>
      <c r="F32" s="5">
        <v>3587.22</v>
      </c>
      <c r="J32" s="20"/>
      <c r="K32" s="30" t="s">
        <v>57</v>
      </c>
      <c r="L32" s="28">
        <f>SUM(L22:L31)</f>
        <v>20.759999999999998</v>
      </c>
      <c r="M32" s="34">
        <f>SUM(M22:M31)</f>
        <v>2030.4679224000001</v>
      </c>
    </row>
    <row r="33" spans="1:11" ht="12.75">
      <c r="A33" t="s">
        <v>93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94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7763.360999999999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/>
      <c r="L36" s="25"/>
      <c r="M36" s="25"/>
    </row>
    <row r="37" spans="1:13" ht="12.75">
      <c r="A37" s="10" t="s">
        <v>77</v>
      </c>
      <c r="B37" s="10">
        <v>2</v>
      </c>
      <c r="C37" s="10"/>
      <c r="D37" s="5">
        <v>6107</v>
      </c>
      <c r="F37" s="43">
        <f>B37*D37</f>
        <v>12214</v>
      </c>
      <c r="J37" s="20">
        <v>2</v>
      </c>
      <c r="K37" s="20"/>
      <c r="L37" s="25"/>
      <c r="M37" s="25"/>
    </row>
    <row r="38" spans="1:13" ht="12.75">
      <c r="A38" s="4" t="s">
        <v>74</v>
      </c>
      <c r="F38" s="8">
        <f>SUM(F37)</f>
        <v>12214</v>
      </c>
      <c r="J38" s="20">
        <v>3</v>
      </c>
      <c r="K38" s="20"/>
      <c r="L38" s="25"/>
      <c r="M38" s="25"/>
    </row>
    <row r="39" spans="1:13" ht="12.75">
      <c r="A39" s="4" t="s">
        <v>68</v>
      </c>
      <c r="B39" s="4"/>
      <c r="J39" s="20">
        <v>4</v>
      </c>
      <c r="K39" s="20"/>
      <c r="L39" s="25"/>
      <c r="M39" s="25"/>
    </row>
    <row r="40" spans="1:13" ht="12.75">
      <c r="A40" t="s">
        <v>22</v>
      </c>
      <c r="C40">
        <v>138201</v>
      </c>
      <c r="D40">
        <v>219171.6</v>
      </c>
      <c r="E40">
        <v>4305.3</v>
      </c>
      <c r="F40" s="35">
        <f>C40/D40*E40</f>
        <v>2714.7530305021273</v>
      </c>
      <c r="J40" s="20">
        <v>5</v>
      </c>
      <c r="K40" s="20"/>
      <c r="L40" s="25"/>
      <c r="M40" s="25"/>
    </row>
    <row r="41" spans="1:13" ht="12.75">
      <c r="A41" t="s">
        <v>23</v>
      </c>
      <c r="C41">
        <v>142066</v>
      </c>
      <c r="D41">
        <v>219171.6</v>
      </c>
      <c r="E41">
        <v>4305.3</v>
      </c>
      <c r="F41" s="35">
        <f>C41/D41*E41</f>
        <v>2790.6752051816934</v>
      </c>
      <c r="J41" s="20">
        <v>6</v>
      </c>
      <c r="K41" s="20"/>
      <c r="L41" s="25"/>
      <c r="M41" s="25"/>
    </row>
    <row r="42" spans="1:13" ht="12.75">
      <c r="A42" t="s">
        <v>24</v>
      </c>
      <c r="F42" s="11">
        <f>M32</f>
        <v>2030.4679224000001</v>
      </c>
      <c r="J42" s="20">
        <v>7</v>
      </c>
      <c r="K42" s="20"/>
      <c r="L42" s="25"/>
      <c r="M42" s="25"/>
    </row>
    <row r="43" spans="1:13" ht="12.75">
      <c r="A43" t="s">
        <v>82</v>
      </c>
      <c r="F43" s="5"/>
      <c r="J43" s="20">
        <v>8</v>
      </c>
      <c r="K43" s="20"/>
      <c r="L43" s="25"/>
      <c r="M43" s="25"/>
    </row>
    <row r="44" spans="2:13" ht="12.75">
      <c r="B44">
        <v>4305.3</v>
      </c>
      <c r="C44" t="s">
        <v>16</v>
      </c>
      <c r="D44" s="5"/>
      <c r="F44" s="5">
        <v>0</v>
      </c>
      <c r="J44" s="20">
        <v>9</v>
      </c>
      <c r="K44" s="20"/>
      <c r="L44" s="25"/>
      <c r="M44" s="25"/>
    </row>
    <row r="45" spans="1:13" ht="12.75">
      <c r="A45" t="s">
        <v>25</v>
      </c>
      <c r="F45" s="11">
        <f>M55</f>
        <v>0</v>
      </c>
      <c r="J45" s="20">
        <v>10</v>
      </c>
      <c r="K45" s="20"/>
      <c r="L45" s="25"/>
      <c r="M45" s="25"/>
    </row>
    <row r="46" spans="1:13" ht="12.75">
      <c r="A46" t="s">
        <v>26</v>
      </c>
      <c r="F46" s="5"/>
      <c r="J46" s="20">
        <v>11</v>
      </c>
      <c r="K46" s="20"/>
      <c r="L46" s="25"/>
      <c r="M46" s="25"/>
    </row>
    <row r="47" spans="1:13" ht="12.75">
      <c r="A47" t="s">
        <v>27</v>
      </c>
      <c r="F47" s="5"/>
      <c r="J47" s="20">
        <v>12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0.29</v>
      </c>
      <c r="E48" t="s">
        <v>17</v>
      </c>
      <c r="F48" s="11">
        <f>B48*D48</f>
        <v>1248.537</v>
      </c>
      <c r="J48" s="20">
        <v>13</v>
      </c>
      <c r="K48" s="20"/>
      <c r="L48" s="25"/>
      <c r="M48" s="25"/>
    </row>
    <row r="49" spans="1:13" ht="12.75">
      <c r="A49" s="4" t="s">
        <v>71</v>
      </c>
      <c r="B49" s="10"/>
      <c r="C49" s="10"/>
      <c r="F49" s="32">
        <f>SUM(F40:F48)</f>
        <v>8784.43315808382</v>
      </c>
      <c r="J49" s="20">
        <v>14</v>
      </c>
      <c r="K49" s="20"/>
      <c r="L49" s="25"/>
      <c r="M49" s="25"/>
    </row>
    <row r="50" spans="1:13" ht="12.75">
      <c r="A50" s="4" t="s">
        <v>69</v>
      </c>
      <c r="F50" s="5"/>
      <c r="J50" s="20">
        <v>15</v>
      </c>
      <c r="K50" s="20"/>
      <c r="L50" s="25"/>
      <c r="M50" s="25"/>
    </row>
    <row r="51" spans="1:13" ht="12.75">
      <c r="A51" t="s">
        <v>28</v>
      </c>
      <c r="B51">
        <v>4305.3</v>
      </c>
      <c r="C51" t="s">
        <v>66</v>
      </c>
      <c r="D51" s="5">
        <v>0.13</v>
      </c>
      <c r="E51" t="s">
        <v>17</v>
      </c>
      <c r="F51" s="11">
        <f>B51*D51</f>
        <v>559.6890000000001</v>
      </c>
      <c r="J51" s="20">
        <v>16</v>
      </c>
      <c r="K51" s="20"/>
      <c r="L51" s="25"/>
      <c r="M51" s="25"/>
    </row>
    <row r="52" spans="1:13" ht="12.75">
      <c r="A52" t="s">
        <v>29</v>
      </c>
      <c r="F52" s="5"/>
      <c r="J52" s="20">
        <v>17</v>
      </c>
      <c r="K52" s="20"/>
      <c r="L52" s="25"/>
      <c r="M52" s="25"/>
    </row>
    <row r="53" spans="1:13" ht="12.75">
      <c r="A53" s="7" t="s">
        <v>83</v>
      </c>
      <c r="J53" s="20">
        <v>18</v>
      </c>
      <c r="K53" s="20"/>
      <c r="L53" s="25"/>
      <c r="M53" s="25"/>
    </row>
    <row r="54" spans="2:13" ht="12.75">
      <c r="B54">
        <v>4305.3</v>
      </c>
      <c r="C54" t="s">
        <v>16</v>
      </c>
      <c r="D54" s="11">
        <v>0.55</v>
      </c>
      <c r="E54" t="s">
        <v>17</v>
      </c>
      <c r="F54" s="11">
        <f>B54*D54</f>
        <v>2367.9150000000004</v>
      </c>
      <c r="J54" s="20">
        <v>19</v>
      </c>
      <c r="K54" s="20"/>
      <c r="L54" s="25"/>
      <c r="M54" s="25"/>
    </row>
    <row r="55" spans="1:13" ht="12.75">
      <c r="A55" s="4" t="s">
        <v>70</v>
      </c>
      <c r="F55" s="32">
        <f>F51+F54</f>
        <v>2927.6040000000003</v>
      </c>
      <c r="J55" s="20"/>
      <c r="K55" s="20"/>
      <c r="L55" s="31" t="s">
        <v>64</v>
      </c>
      <c r="M55" s="34">
        <f>SUM(M36:M54)</f>
        <v>0</v>
      </c>
    </row>
    <row r="56" ht="12.75">
      <c r="A56" s="4" t="s">
        <v>72</v>
      </c>
    </row>
    <row r="57" spans="1:6" ht="12.75">
      <c r="A57" s="7" t="s">
        <v>87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</v>
      </c>
      <c r="E58" t="s">
        <v>17</v>
      </c>
      <c r="F58" s="11">
        <f>B58*D58</f>
        <v>4305.3</v>
      </c>
    </row>
    <row r="59" spans="1:6" ht="12.75">
      <c r="A59" s="10" t="s">
        <v>73</v>
      </c>
      <c r="F59" s="32">
        <f>SUM(F58)</f>
        <v>4305.3</v>
      </c>
    </row>
    <row r="60" spans="1:6" ht="12.75">
      <c r="A60" s="1" t="s">
        <v>30</v>
      </c>
      <c r="B60" s="1"/>
      <c r="F60" s="32">
        <f>F28+F35+F38+F49+F55+F59</f>
        <v>41602.26815808382</v>
      </c>
    </row>
    <row r="61" spans="1:6" ht="12.75">
      <c r="A61" s="1" t="s">
        <v>32</v>
      </c>
      <c r="B61" s="37">
        <v>0.008</v>
      </c>
      <c r="C61" s="1"/>
      <c r="D61" s="1"/>
      <c r="E61" s="1"/>
      <c r="F61" s="32">
        <f>F60*0.8%</f>
        <v>332.81814526467053</v>
      </c>
    </row>
    <row r="62" spans="1:6" ht="15">
      <c r="A62" s="12" t="s">
        <v>33</v>
      </c>
      <c r="B62" s="12"/>
      <c r="C62" s="12"/>
      <c r="D62" s="12"/>
      <c r="E62" s="12"/>
      <c r="F62" s="36">
        <f>F60+F61</f>
        <v>41935.086303348486</v>
      </c>
    </row>
    <row r="63" spans="2:6" ht="12.75">
      <c r="B63" s="38" t="s">
        <v>78</v>
      </c>
      <c r="C63" s="39" t="s">
        <v>79</v>
      </c>
      <c r="D63" s="22" t="s">
        <v>80</v>
      </c>
      <c r="E63" s="22" t="s">
        <v>81</v>
      </c>
      <c r="F63" s="42" t="s">
        <v>96</v>
      </c>
    </row>
    <row r="64" spans="1:6" ht="12.75">
      <c r="A64" s="13"/>
      <c r="B64" s="40">
        <v>41000</v>
      </c>
      <c r="C64" s="41">
        <v>87218</v>
      </c>
      <c r="D64" s="44">
        <f>F20</f>
        <v>50836.11</v>
      </c>
      <c r="E64" s="44">
        <f>F62</f>
        <v>41935.086303348486</v>
      </c>
      <c r="F64" s="45">
        <f>C64+D64-E64</f>
        <v>96119.02369665151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2012-06-19T19:24:53Z</dcterms:modified>
  <cp:category/>
  <cp:version/>
  <cp:contentType/>
  <cp:contentStatus/>
</cp:coreProperties>
</file>