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<sst xmlns="http://schemas.openxmlformats.org/spreadsheetml/2006/main" count="139" uniqueCount="109">
  <si>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</si>
  <si>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</si>
  <si>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</si>
  <si>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</si>
  <si>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</si>
  <si>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</si>
  <si>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</si>
  <si>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</si>
  <si>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</si>
  <si>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</si>
  <si>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</si>
  <si>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</si>
  <si>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</si>
  <si>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</si>
  <si>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</si>
  <si>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</si>
  <si>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</si>
  <si>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</si>
  <si>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</si>
  <si>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</si>
  <si>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</si>
  <si>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</si>
  <si>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</si>
  <si>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</si>
  <si>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</si>
  <si>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</si>
  <si>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</si>
  <si>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</si>
  <si>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</si>
  <si>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</si>
  <si>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</si>
  <si>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</si>
  <si>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</si>
  <si>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</si>
  <si>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</si>
  <si>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</si>
  <si>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</si>
  <si>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</si>
  <si>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</si>
  <si>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</si>
  <si>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</si>
  <si>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</si>
  <si>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</si>
  <si>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</si>
  <si>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</si>
  <si>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</si>
  <si>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</si>
  <si>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</si>
  <si>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</si>
  <si>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</si>
  <si>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</si>
  <si>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</si>
  <si>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</si>
  <si>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</si>
  <si>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</si>
  <si>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</si>
  <si>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</si>
  <si>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</si>
  <si>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</si>
  <si>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</si>
  <si>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</si>
  <si>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</si>
  <si>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</si>
  <si>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</si>
  <si>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</si>
  <si>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</si>
  <si>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</si>
  <si>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</si>
  <si>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</si>
  <si>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</si>
  <si>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</si>
  <si>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</si>
  <si>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</si>
  <si>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</si>
  <si>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</si>
  <si>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</si>
  <si>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</si>
  <si>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</si>
  <si>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</si>
  <si>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</si>
  <si>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</si>
  <si>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</si>
  <si>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</si>
  <si>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</si>
  <si>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</si>
  <si>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</si>
  <si>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</si>
  <si>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</si>
  <si>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</si>
  <si>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</si>
  <si>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</si>
  <si>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(Спарк,ростелеком)</t>
  </si>
  <si>
    <t>Прочистка канализации</t>
  </si>
  <si>
    <t>1шт</t>
  </si>
  <si>
    <t>2шт</t>
  </si>
  <si>
    <t>ост.на 01.12</t>
  </si>
  <si>
    <t>ноябрь</t>
  </si>
  <si>
    <t xml:space="preserve">                    за ноябрь  2012 г.</t>
  </si>
  <si>
    <t xml:space="preserve">3.  </t>
  </si>
  <si>
    <t>Смена сгона Д 15 кв.14 (2шт)</t>
  </si>
  <si>
    <t>Сгон Д 15</t>
  </si>
  <si>
    <t>К/гайка 15</t>
  </si>
  <si>
    <t>Муфта 15</t>
  </si>
  <si>
    <t xml:space="preserve">Смена ламп (4шт) </t>
  </si>
  <si>
    <t>4шт</t>
  </si>
  <si>
    <t>Смена светильника (1шт) п-д5</t>
  </si>
  <si>
    <t>Светильник</t>
  </si>
  <si>
    <t>Смена выключателя (1шт) п-д5</t>
  </si>
  <si>
    <t>Выключатель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</si>
</sst>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40627.9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39687.6</v>
      </c>
      <c r="J17" s="16" t="s">
        <v>61</v>
      </c>
      <c r="K17" s="18" t="s">
        <v>62</v>
      </c>
      <c r="L17" s="23">
        <v>4.69</v>
      </c>
      <c r="M17" s="33">
        <f t="shared" si="0"/>
        <v>502.9106698</v>
      </c>
    </row>
    <row r="18" spans="2:13" ht="12.75">
      <c r="B18" t="s">
        <v>11</v>
      </c>
      <c r="F18" s="9">
        <f>F17/F16</f>
        <v>0.9768558059855419</v>
      </c>
      <c r="J18" s="20"/>
      <c r="K18" s="27" t="s">
        <v>63</v>
      </c>
      <c r="L18" s="28">
        <f>SUM(L7:L17)</f>
        <v>15.690000000000001</v>
      </c>
      <c r="M18" s="34">
        <f>SUM(M7:M17)</f>
        <v>1682.4452898</v>
      </c>
    </row>
    <row r="19" spans="1:11" ht="12.75">
      <c r="A19" t="s">
        <v>91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40284.52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92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103</v>
      </c>
      <c r="L23" s="25">
        <v>0.28</v>
      </c>
      <c r="M23" s="33">
        <f aca="true" t="shared" si="1" ref="M23:M33">L23*89.21*1.202*1.15</f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105</v>
      </c>
      <c r="L24" s="25">
        <v>0.9</v>
      </c>
      <c r="M24" s="33">
        <f t="shared" si="1"/>
        <v>110.98348469999999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99</v>
      </c>
      <c r="L25" s="25">
        <v>0.56</v>
      </c>
      <c r="M25" s="33">
        <f t="shared" si="1"/>
        <v>69.05639047999999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 t="s">
        <v>107</v>
      </c>
      <c r="L26" s="25">
        <v>0.24</v>
      </c>
      <c r="M26" s="33">
        <f t="shared" si="1"/>
        <v>29.595595919999994</v>
      </c>
    </row>
    <row r="27" spans="1:13" ht="12.75">
      <c r="A27" s="6" t="s">
        <v>98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8652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7">
        <v>0.33</v>
      </c>
      <c r="E30" s="13" t="s">
        <v>17</v>
      </c>
      <c r="F30" s="11">
        <f>E7*D30</f>
        <v>1144.44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1003</v>
      </c>
      <c r="C32" t="s">
        <v>20</v>
      </c>
      <c r="D32" s="5">
        <v>2.89</v>
      </c>
      <c r="E32" t="s">
        <v>17</v>
      </c>
      <c r="F32" s="5">
        <v>2898.67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11.64</v>
      </c>
      <c r="M34" s="34">
        <f>SUM(M22:M33)</f>
        <v>1435.3864021199997</v>
      </c>
    </row>
    <row r="35" spans="1:11" ht="12.75">
      <c r="A35" s="4" t="s">
        <v>21</v>
      </c>
      <c r="B35" s="10"/>
      <c r="C35" s="10"/>
      <c r="F35" s="32">
        <f>SUM(F30:F34)</f>
        <v>4043.11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151517</v>
      </c>
      <c r="D37">
        <v>219171.6</v>
      </c>
      <c r="E37">
        <v>3468</v>
      </c>
      <c r="F37" s="35">
        <f>C37/D37*E37</f>
        <v>2397.4865174137526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106295</v>
      </c>
      <c r="D38">
        <v>219171.6</v>
      </c>
      <c r="E38">
        <v>3468</v>
      </c>
      <c r="F38" s="35">
        <f>C38/D38*E38</f>
        <v>1681.9289542988233</v>
      </c>
      <c r="J38" s="20">
        <v>1</v>
      </c>
      <c r="K38" s="20" t="s">
        <v>90</v>
      </c>
      <c r="L38" s="25" t="s">
        <v>104</v>
      </c>
      <c r="M38" s="25">
        <v>26.08</v>
      </c>
    </row>
    <row r="39" spans="1:13" ht="12.75">
      <c r="A39" t="s">
        <v>25</v>
      </c>
      <c r="F39" s="11">
        <f>M34</f>
        <v>1435.3864021199997</v>
      </c>
      <c r="J39" s="20">
        <v>2</v>
      </c>
      <c r="K39" s="20" t="s">
        <v>106</v>
      </c>
      <c r="L39" s="25" t="s">
        <v>93</v>
      </c>
      <c r="M39" s="25">
        <v>140</v>
      </c>
    </row>
    <row r="40" spans="1:13" ht="12.75">
      <c r="A40" t="s">
        <v>79</v>
      </c>
      <c r="F40" s="5"/>
      <c r="J40" s="20">
        <v>3</v>
      </c>
      <c r="K40" s="20" t="s">
        <v>100</v>
      </c>
      <c r="L40" s="25" t="s">
        <v>94</v>
      </c>
      <c r="M40" s="25">
        <v>22</v>
      </c>
    </row>
    <row r="41" spans="2:13" ht="12.75">
      <c r="B41">
        <v>3468</v>
      </c>
      <c r="C41" t="s">
        <v>16</v>
      </c>
      <c r="D41" s="5"/>
      <c r="F41" s="5">
        <v>0</v>
      </c>
      <c r="J41" s="20">
        <v>4</v>
      </c>
      <c r="K41" s="20" t="s">
        <v>101</v>
      </c>
      <c r="L41" s="25" t="s">
        <v>94</v>
      </c>
      <c r="M41" s="25">
        <v>12</v>
      </c>
    </row>
    <row r="42" spans="1:13" ht="12.75">
      <c r="A42" t="s">
        <v>26</v>
      </c>
      <c r="F42" s="11">
        <f>M52</f>
        <v>364.08</v>
      </c>
      <c r="J42" s="20">
        <v>5</v>
      </c>
      <c r="K42" s="20" t="s">
        <v>102</v>
      </c>
      <c r="L42" s="25" t="s">
        <v>94</v>
      </c>
      <c r="M42" s="25">
        <v>24</v>
      </c>
    </row>
    <row r="43" spans="1:13" ht="12.75">
      <c r="A43" t="s">
        <v>27</v>
      </c>
      <c r="F43" s="5"/>
      <c r="J43" s="20">
        <v>6</v>
      </c>
      <c r="K43" s="20" t="s">
        <v>108</v>
      </c>
      <c r="L43" s="25" t="s">
        <v>93</v>
      </c>
      <c r="M43" s="25">
        <v>140</v>
      </c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0.25</v>
      </c>
      <c r="E45" t="s">
        <v>17</v>
      </c>
      <c r="F45" s="11">
        <f>B45*D45</f>
        <v>867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6745.881873832575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0.2</v>
      </c>
      <c r="E48" t="s">
        <v>17</v>
      </c>
      <c r="F48" s="11">
        <f>B48*D48</f>
        <v>693.6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0.77</v>
      </c>
      <c r="E51" t="s">
        <v>17</v>
      </c>
      <c r="F51" s="11">
        <f>B51*D51</f>
        <v>2670.36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3363.96</v>
      </c>
      <c r="J52" s="20"/>
      <c r="K52" s="20"/>
      <c r="L52" s="31" t="s">
        <v>70</v>
      </c>
      <c r="M52" s="34">
        <f>SUM(M38:M49)</f>
        <v>364.08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2.07</v>
      </c>
      <c r="E55" t="s">
        <v>17</v>
      </c>
      <c r="F55" s="11">
        <f>B55*D55</f>
        <v>7178.759999999999</v>
      </c>
    </row>
    <row r="56" spans="1:6" ht="12.75">
      <c r="A56" s="4" t="s">
        <v>35</v>
      </c>
      <c r="F56" s="8">
        <f>SUM(F55)</f>
        <v>7178.759999999999</v>
      </c>
    </row>
    <row r="57" spans="1:6" ht="12.75">
      <c r="A57" s="1" t="s">
        <v>36</v>
      </c>
      <c r="B57" s="1"/>
      <c r="F57" s="32">
        <f>F28+F35+F46+F52+F56</f>
        <v>29983.711873832573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239.8696949906606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30223.581568823232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</row>
    <row r="61" spans="1:6" ht="12.75">
      <c r="A61" s="13"/>
      <c r="B61" s="39">
        <v>41579</v>
      </c>
      <c r="C61" s="40">
        <v>-77250</v>
      </c>
      <c r="D61" s="45">
        <f>F20</f>
        <v>40284.52</v>
      </c>
      <c r="E61" s="45">
        <f>F59</f>
        <v>30223.581568823232</v>
      </c>
      <c r="F61" s="46">
        <f>C61+D61-E61</f>
        <v>-67189.06156882324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2013-01-30T13:35:47Z</dcterms:modified>
  <cp:category/>
  <cp:version/>
  <cp:contentType/>
  <cp:contentStatus/>
</cp:coreProperties>
</file>