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<sst xmlns="http://schemas.openxmlformats.org/spreadsheetml/2006/main" count="143" uniqueCount="111">
  <si>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</si>
  <si>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</si>
  <si>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</si>
  <si>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</si>
  <si>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</si>
  <si>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</si>
  <si>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</si>
  <si>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</si>
  <si>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</si>
  <si>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</si>
  <si>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</si>
  <si>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</si>
  <si>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</si>
  <si>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</si>
  <si>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</si>
  <si>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</si>
  <si>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</si>
  <si>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</si>
  <si>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</si>
  <si>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</si>
  <si>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</si>
  <si>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</si>
  <si>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</si>
  <si>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</si>
  <si>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</si>
  <si>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</si>
  <si>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</si>
  <si>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</si>
  <si>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</si>
  <si>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</si>
  <si>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</si>
  <si>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</si>
  <si>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</si>
  <si>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</si>
  <si>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</si>
  <si>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</si>
  <si>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</si>
  <si>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</si>
  <si>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</si>
  <si>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</si>
  <si>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</si>
  <si>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</si>
  <si>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</si>
  <si>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</si>
  <si>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</si>
  <si>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</si>
  <si>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</si>
  <si>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</si>
  <si>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</si>
  <si>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</si>
  <si>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</si>
  <si>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</si>
  <si>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</si>
  <si>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</si>
  <si>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</si>
  <si>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</si>
  <si>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</si>
  <si>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</si>
  <si>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</si>
  <si>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</si>
  <si>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</si>
  <si>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</si>
  <si>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</si>
  <si>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</si>
  <si>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</si>
  <si>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</si>
  <si>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</si>
  <si>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</si>
  <si>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</si>
  <si>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</si>
  <si>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</si>
  <si>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</si>
  <si>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</si>
  <si>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</si>
  <si>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</si>
  <si>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</si>
  <si>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</si>
  <si>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</si>
  <si>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</si>
  <si>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</si>
  <si>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</si>
  <si>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</si>
  <si>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</si>
  <si>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</si>
  <si>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</si>
  <si>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</si>
  <si>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</si>
  <si>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</si>
  <si>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</si>
  <si>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</si>
  <si>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</si>
  <si>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Арендаторы (Спарк, Юнион, ООО"Клавдия",ростелеком)</t>
  </si>
  <si>
    <t>1шт</t>
  </si>
  <si>
    <t>Лампа</t>
  </si>
  <si>
    <t>Горгаз (тех.обслуживание и ремонт)</t>
  </si>
  <si>
    <t>2шт</t>
  </si>
  <si>
    <t>Прочистка канализации</t>
  </si>
  <si>
    <t>ост.на 01.12.</t>
  </si>
  <si>
    <t>ноябрь</t>
  </si>
  <si>
    <t xml:space="preserve">           за     ноябрь  2012 г.</t>
  </si>
  <si>
    <t>Смена сгона Д 20 кв.27</t>
  </si>
  <si>
    <t>Сгон Д 20</t>
  </si>
  <si>
    <t>К/гайка 20</t>
  </si>
  <si>
    <t>Муфта 20</t>
  </si>
  <si>
    <t>Смена ламп (1шт)</t>
  </si>
  <si>
    <t>Смена патрона (1шт) п-д1</t>
  </si>
  <si>
    <t>Патрон</t>
  </si>
  <si>
    <t>Ремонт эл.щита (1шт0 п-д2 эт.3</t>
  </si>
  <si>
    <t>Ав-16</t>
  </si>
  <si>
    <t>4шт</t>
  </si>
  <si>
    <t>Дин рейка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</si>
</sst>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82</v>
      </c>
      <c r="C3" s="8" t="s">
        <v>98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5990.2</v>
      </c>
      <c r="F7" t="s">
        <v>72</v>
      </c>
      <c r="J7" s="15"/>
      <c r="K7" s="15" t="s">
        <v>49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1287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1444.5</v>
      </c>
      <c r="F10" t="s">
        <v>72</v>
      </c>
      <c r="J10" s="16"/>
      <c r="K10" s="18" t="s">
        <v>54</v>
      </c>
      <c r="L10" s="23">
        <v>6</v>
      </c>
      <c r="M10" s="33">
        <f t="shared" si="0"/>
        <v>643.38252</v>
      </c>
    </row>
    <row r="11" spans="1:13" ht="12.75">
      <c r="A11" t="s">
        <v>6</v>
      </c>
      <c r="E11">
        <v>6579.5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907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70127.7</v>
      </c>
      <c r="J16" s="15" t="s">
        <v>59</v>
      </c>
      <c r="K16" s="26" t="s">
        <v>60</v>
      </c>
      <c r="L16" s="21">
        <v>7</v>
      </c>
      <c r="M16" s="33">
        <f t="shared" si="0"/>
        <v>750.6129399999999</v>
      </c>
    </row>
    <row r="17" spans="1:13" ht="12.75">
      <c r="A17" t="s">
        <v>10</v>
      </c>
      <c r="F17" s="5">
        <v>66812.86</v>
      </c>
      <c r="J17" s="16" t="s">
        <v>61</v>
      </c>
      <c r="K17" s="18" t="s">
        <v>62</v>
      </c>
      <c r="L17" s="23">
        <v>8.09</v>
      </c>
      <c r="M17" s="33">
        <f t="shared" si="0"/>
        <v>867.4940978</v>
      </c>
    </row>
    <row r="18" spans="2:13" ht="12.75">
      <c r="B18" t="s">
        <v>11</v>
      </c>
      <c r="F18" s="9">
        <f>F17/F16</f>
        <v>0.9527313743356762</v>
      </c>
      <c r="J18" s="20"/>
      <c r="K18" s="27" t="s">
        <v>63</v>
      </c>
      <c r="L18" s="28">
        <f>SUM(L7:L17)</f>
        <v>27.09</v>
      </c>
      <c r="M18" s="34">
        <f>SUM(M7:M17)</f>
        <v>2904.8720777999997</v>
      </c>
    </row>
    <row r="19" spans="1:11" ht="12.75">
      <c r="A19" t="s">
        <v>91</v>
      </c>
      <c r="F19" s="5">
        <v>1619.81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68432.67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3" t="s">
        <v>96</v>
      </c>
      <c r="L22" s="35">
        <v>14.49</v>
      </c>
      <c r="M22" s="33">
        <f>L22*89.21*1.202*1.15</f>
        <v>1786.8341036699994</v>
      </c>
    </row>
    <row r="23" spans="10:13" ht="12.75">
      <c r="J23" s="20">
        <v>3</v>
      </c>
      <c r="K23" s="44" t="s">
        <v>100</v>
      </c>
      <c r="L23" s="35">
        <v>0.56</v>
      </c>
      <c r="M23" s="33">
        <f aca="true" t="shared" si="1" ref="M23:M40">L23*89.21*1.202*1.15</f>
        <v>69.05639047999999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104</v>
      </c>
      <c r="L24" s="35">
        <v>0.07</v>
      </c>
      <c r="M24" s="33">
        <f t="shared" si="1"/>
        <v>8.632048809999999</v>
      </c>
    </row>
    <row r="25" spans="1:13" ht="12.75">
      <c r="A25" t="s">
        <v>15</v>
      </c>
      <c r="D25" t="s">
        <v>81</v>
      </c>
      <c r="F25" s="11">
        <v>6359.78</v>
      </c>
      <c r="J25" s="20">
        <v>5</v>
      </c>
      <c r="K25" s="20" t="s">
        <v>105</v>
      </c>
      <c r="L25" s="35">
        <v>0.4</v>
      </c>
      <c r="M25" s="33">
        <f t="shared" si="1"/>
        <v>49.32599319999999</v>
      </c>
    </row>
    <row r="26" spans="1:13" ht="12.75">
      <c r="A26" s="6" t="s">
        <v>18</v>
      </c>
      <c r="D26" t="s">
        <v>81</v>
      </c>
      <c r="F26" s="5">
        <v>5262.36</v>
      </c>
      <c r="J26" s="20">
        <v>6</v>
      </c>
      <c r="K26" s="20" t="s">
        <v>107</v>
      </c>
      <c r="L26" s="35">
        <v>4.83</v>
      </c>
      <c r="M26" s="33">
        <f t="shared" si="1"/>
        <v>595.6113678899999</v>
      </c>
    </row>
    <row r="27" spans="1:13" ht="12.75">
      <c r="A27" s="6" t="s">
        <v>84</v>
      </c>
      <c r="F27" s="5">
        <v>0</v>
      </c>
      <c r="J27" s="20">
        <v>7</v>
      </c>
      <c r="K27" s="20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11622.14</v>
      </c>
      <c r="J28" s="20">
        <v>8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9</v>
      </c>
      <c r="K29" s="20"/>
      <c r="L29" s="35"/>
      <c r="M29" s="33">
        <f t="shared" si="1"/>
        <v>0</v>
      </c>
    </row>
    <row r="30" spans="1:13" ht="12.75">
      <c r="A30" t="s">
        <v>86</v>
      </c>
      <c r="C30" s="13"/>
      <c r="D30" s="49">
        <v>0.33</v>
      </c>
      <c r="E30" s="13" t="s">
        <v>17</v>
      </c>
      <c r="F30" s="11">
        <f>E7*D30</f>
        <v>1976.766</v>
      </c>
      <c r="J30" s="20">
        <v>10</v>
      </c>
      <c r="K30" s="20"/>
      <c r="L30" s="35"/>
      <c r="M30" s="33">
        <f t="shared" si="1"/>
        <v>0</v>
      </c>
    </row>
    <row r="31" spans="1:13" ht="12.75">
      <c r="A31" t="s">
        <v>87</v>
      </c>
      <c r="J31" s="20">
        <v>11</v>
      </c>
      <c r="K31" s="20"/>
      <c r="L31" s="35"/>
      <c r="M31" s="33">
        <f t="shared" si="1"/>
        <v>0</v>
      </c>
    </row>
    <row r="32" spans="2:13" ht="12.75">
      <c r="B32">
        <f>F32/D32</f>
        <v>1208</v>
      </c>
      <c r="C32" t="s">
        <v>20</v>
      </c>
      <c r="D32" s="5">
        <v>2.89</v>
      </c>
      <c r="E32" t="s">
        <v>17</v>
      </c>
      <c r="F32" s="5">
        <v>3491.12</v>
      </c>
      <c r="J32" s="20">
        <v>12</v>
      </c>
      <c r="K32" s="20"/>
      <c r="L32" s="35"/>
      <c r="M32" s="33">
        <f t="shared" si="1"/>
        <v>0</v>
      </c>
    </row>
    <row r="33" spans="1:13" ht="12.75">
      <c r="A33" t="s">
        <v>88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13</v>
      </c>
      <c r="K33" s="20"/>
      <c r="L33" s="35"/>
      <c r="M33" s="33">
        <f t="shared" si="1"/>
        <v>0</v>
      </c>
    </row>
    <row r="34" spans="1:13" ht="12.75">
      <c r="A34" t="s">
        <v>89</v>
      </c>
      <c r="B34">
        <v>128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14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5467.886</v>
      </c>
      <c r="J35" s="20">
        <v>15</v>
      </c>
      <c r="K35" s="20"/>
      <c r="L35" s="35"/>
      <c r="M35" s="33">
        <f t="shared" si="1"/>
        <v>0</v>
      </c>
    </row>
    <row r="36" spans="1:13" ht="12.75">
      <c r="A36" s="4" t="s">
        <v>22</v>
      </c>
      <c r="B36" s="4"/>
      <c r="J36" s="20">
        <v>16</v>
      </c>
      <c r="K36" s="20"/>
      <c r="L36" s="25"/>
      <c r="M36" s="33">
        <f t="shared" si="1"/>
        <v>0</v>
      </c>
    </row>
    <row r="37" spans="1:13" ht="12.75">
      <c r="A37" t="s">
        <v>23</v>
      </c>
      <c r="C37">
        <v>151517</v>
      </c>
      <c r="D37">
        <v>219171.6</v>
      </c>
      <c r="E37">
        <v>5990.2</v>
      </c>
      <c r="F37" s="36">
        <f>C37/D37*E37</f>
        <v>4141.125644928448</v>
      </c>
      <c r="J37" s="20">
        <v>17</v>
      </c>
      <c r="K37" s="20"/>
      <c r="L37" s="35"/>
      <c r="M37" s="33">
        <f t="shared" si="1"/>
        <v>0</v>
      </c>
    </row>
    <row r="38" spans="1:13" ht="12.75">
      <c r="A38" t="s">
        <v>24</v>
      </c>
      <c r="C38">
        <v>106295</v>
      </c>
      <c r="D38">
        <v>219171.6</v>
      </c>
      <c r="E38">
        <v>5990.2</v>
      </c>
      <c r="F38" s="36">
        <f>C38/D38*E38</f>
        <v>2905.1588298848937</v>
      </c>
      <c r="J38" s="20">
        <v>18</v>
      </c>
      <c r="K38" s="20"/>
      <c r="L38" s="35"/>
      <c r="M38" s="33">
        <f t="shared" si="1"/>
        <v>0</v>
      </c>
    </row>
    <row r="39" spans="1:13" ht="12.75">
      <c r="A39" t="s">
        <v>25</v>
      </c>
      <c r="F39" s="11">
        <f>M41</f>
        <v>2509.4599040499993</v>
      </c>
      <c r="J39" s="20">
        <v>19</v>
      </c>
      <c r="K39" s="20"/>
      <c r="L39" s="35"/>
      <c r="M39" s="33">
        <f t="shared" si="1"/>
        <v>0</v>
      </c>
    </row>
    <row r="40" spans="1:13" ht="12.75">
      <c r="A40" t="s">
        <v>79</v>
      </c>
      <c r="F40" s="5"/>
      <c r="J40" s="20">
        <v>20</v>
      </c>
      <c r="K40" s="20"/>
      <c r="L40" s="35"/>
      <c r="M40" s="33">
        <f t="shared" si="1"/>
        <v>0</v>
      </c>
    </row>
    <row r="41" spans="2:13" ht="12.75">
      <c r="B41">
        <v>5990.2</v>
      </c>
      <c r="C41" t="s">
        <v>16</v>
      </c>
      <c r="D41" s="5"/>
      <c r="F41" s="11">
        <v>0</v>
      </c>
      <c r="J41" s="20"/>
      <c r="K41" s="30" t="s">
        <v>63</v>
      </c>
      <c r="L41" s="34">
        <f>SUM(L22:L40)</f>
        <v>20.35</v>
      </c>
      <c r="M41" s="34">
        <f>SUM(M22:M40)</f>
        <v>2509.4599040499993</v>
      </c>
    </row>
    <row r="42" spans="1:11" ht="12.75">
      <c r="A42" t="s">
        <v>26</v>
      </c>
      <c r="F42" s="11">
        <f>M61</f>
        <v>248.82</v>
      </c>
      <c r="K42" s="1" t="s">
        <v>67</v>
      </c>
    </row>
    <row r="43" spans="1:13" ht="12.75">
      <c r="A43" t="s">
        <v>27</v>
      </c>
      <c r="F43" s="5"/>
      <c r="J43" s="22" t="s">
        <v>40</v>
      </c>
      <c r="K43" s="22"/>
      <c r="L43" s="22" t="s">
        <v>68</v>
      </c>
      <c r="M43" s="22" t="s">
        <v>46</v>
      </c>
    </row>
    <row r="44" spans="1:13" ht="12.75">
      <c r="A44" t="s">
        <v>28</v>
      </c>
      <c r="F44" s="5"/>
      <c r="J44" s="23" t="s">
        <v>41</v>
      </c>
      <c r="K44" s="23" t="s">
        <v>42</v>
      </c>
      <c r="L44" s="23"/>
      <c r="M44" s="23" t="s">
        <v>69</v>
      </c>
    </row>
    <row r="45" spans="2:13" ht="12.75">
      <c r="B45">
        <v>5990.2</v>
      </c>
      <c r="C45" t="s">
        <v>16</v>
      </c>
      <c r="D45" s="11">
        <v>0.25</v>
      </c>
      <c r="E45" t="s">
        <v>17</v>
      </c>
      <c r="F45" s="11">
        <f>B45*D45</f>
        <v>1497.55</v>
      </c>
      <c r="J45" s="20">
        <v>1</v>
      </c>
      <c r="K45" s="20" t="s">
        <v>101</v>
      </c>
      <c r="L45" s="25" t="s">
        <v>95</v>
      </c>
      <c r="M45" s="25">
        <v>28</v>
      </c>
    </row>
    <row r="46" spans="1:13" ht="12.75">
      <c r="A46" t="s">
        <v>94</v>
      </c>
      <c r="D46" s="11"/>
      <c r="F46" s="11">
        <v>15360</v>
      </c>
      <c r="J46" s="20">
        <v>2</v>
      </c>
      <c r="K46" s="20" t="s">
        <v>102</v>
      </c>
      <c r="L46" s="25" t="s">
        <v>95</v>
      </c>
      <c r="M46" s="25">
        <v>20</v>
      </c>
    </row>
    <row r="47" spans="1:13" ht="12.75">
      <c r="A47" s="4" t="s">
        <v>29</v>
      </c>
      <c r="B47" s="10"/>
      <c r="C47" s="10"/>
      <c r="F47" s="32">
        <f>SUM(F37:F46)</f>
        <v>26662.11437886334</v>
      </c>
      <c r="J47" s="20">
        <v>3</v>
      </c>
      <c r="K47" s="20" t="s">
        <v>103</v>
      </c>
      <c r="L47" s="25" t="s">
        <v>95</v>
      </c>
      <c r="M47" s="25">
        <v>34</v>
      </c>
    </row>
    <row r="48" spans="1:13" ht="12.75">
      <c r="A48" s="4" t="s">
        <v>30</v>
      </c>
      <c r="F48" s="5"/>
      <c r="J48" s="20">
        <v>4</v>
      </c>
      <c r="K48" s="20" t="s">
        <v>93</v>
      </c>
      <c r="L48" s="25" t="s">
        <v>92</v>
      </c>
      <c r="M48" s="25">
        <v>6.52</v>
      </c>
    </row>
    <row r="49" spans="1:13" ht="12.75">
      <c r="A49" t="s">
        <v>31</v>
      </c>
      <c r="B49">
        <v>5990.2</v>
      </c>
      <c r="C49" t="s">
        <v>72</v>
      </c>
      <c r="D49" s="5">
        <v>0.2</v>
      </c>
      <c r="E49" t="s">
        <v>17</v>
      </c>
      <c r="F49" s="11">
        <f>B49*D49</f>
        <v>1198.04</v>
      </c>
      <c r="J49" s="20">
        <v>5</v>
      </c>
      <c r="K49" s="20" t="s">
        <v>106</v>
      </c>
      <c r="L49" s="25" t="s">
        <v>92</v>
      </c>
      <c r="M49" s="25">
        <v>11</v>
      </c>
    </row>
    <row r="50" spans="1:13" ht="12.75">
      <c r="A50" t="s">
        <v>32</v>
      </c>
      <c r="F50" s="5"/>
      <c r="J50" s="20">
        <v>6</v>
      </c>
      <c r="K50" s="20" t="s">
        <v>108</v>
      </c>
      <c r="L50" s="25" t="s">
        <v>109</v>
      </c>
      <c r="M50" s="25">
        <v>136.8</v>
      </c>
    </row>
    <row r="51" spans="1:13" ht="12.75">
      <c r="A51" s="7" t="s">
        <v>80</v>
      </c>
      <c r="F51" s="5"/>
      <c r="J51" s="20">
        <v>7</v>
      </c>
      <c r="K51" s="20" t="s">
        <v>110</v>
      </c>
      <c r="L51" s="25" t="s">
        <v>92</v>
      </c>
      <c r="M51" s="25">
        <v>12.5</v>
      </c>
    </row>
    <row r="52" spans="2:13" ht="12.75">
      <c r="B52">
        <v>5990.2</v>
      </c>
      <c r="C52" t="s">
        <v>16</v>
      </c>
      <c r="D52" s="11">
        <v>0.77</v>
      </c>
      <c r="E52" t="s">
        <v>17</v>
      </c>
      <c r="F52" s="11">
        <f>B52*D52</f>
        <v>4612.454</v>
      </c>
      <c r="J52" s="20">
        <v>8</v>
      </c>
      <c r="K52" s="20"/>
      <c r="L52" s="25"/>
      <c r="M52" s="25"/>
    </row>
    <row r="53" spans="1:13" ht="12.75">
      <c r="A53" s="4" t="s">
        <v>33</v>
      </c>
      <c r="F53" s="32">
        <f>F49+F52</f>
        <v>5810.494</v>
      </c>
      <c r="J53" s="20">
        <v>9</v>
      </c>
      <c r="K53" s="20"/>
      <c r="L53" s="25"/>
      <c r="M53" s="25"/>
    </row>
    <row r="54" spans="1:13" ht="12.75">
      <c r="A54" s="4" t="s">
        <v>34</v>
      </c>
      <c r="J54" s="20">
        <v>10</v>
      </c>
      <c r="K54" s="20"/>
      <c r="L54" s="25"/>
      <c r="M54" s="25"/>
    </row>
    <row r="55" spans="1:13" ht="12.75">
      <c r="A55" s="7" t="s">
        <v>83</v>
      </c>
      <c r="B55" s="7"/>
      <c r="C55" s="7"/>
      <c r="D55" s="7"/>
      <c r="E55" s="7"/>
      <c r="F55" s="7"/>
      <c r="J55" s="20">
        <v>11</v>
      </c>
      <c r="K55" s="20"/>
      <c r="L55" s="25"/>
      <c r="M55" s="25"/>
    </row>
    <row r="56" spans="2:13" ht="12.75">
      <c r="B56">
        <v>5990.2</v>
      </c>
      <c r="C56" t="s">
        <v>16</v>
      </c>
      <c r="D56" s="11">
        <v>2.07</v>
      </c>
      <c r="E56" t="s">
        <v>17</v>
      </c>
      <c r="F56" s="11">
        <f>B56*D56</f>
        <v>12399.713999999998</v>
      </c>
      <c r="J56" s="20">
        <v>12</v>
      </c>
      <c r="K56" s="20"/>
      <c r="L56" s="25"/>
      <c r="M56" s="25"/>
    </row>
    <row r="57" spans="1:13" ht="12.75">
      <c r="A57" s="4" t="s">
        <v>35</v>
      </c>
      <c r="F57" s="32">
        <f>SUM(F56)</f>
        <v>12399.713999999998</v>
      </c>
      <c r="J57" s="20">
        <v>13</v>
      </c>
      <c r="K57" s="20"/>
      <c r="L57" s="25"/>
      <c r="M57" s="25"/>
    </row>
    <row r="58" spans="1:13" ht="12.75">
      <c r="A58" s="1" t="s">
        <v>36</v>
      </c>
      <c r="B58" s="1"/>
      <c r="F58" s="32">
        <f>F28+F35+F47+F53+F57</f>
        <v>61962.34837886334</v>
      </c>
      <c r="J58" s="20">
        <v>14</v>
      </c>
      <c r="K58" s="20"/>
      <c r="L58" s="25"/>
      <c r="M58" s="25"/>
    </row>
    <row r="59" spans="1:13" ht="12.75">
      <c r="A59" s="1" t="s">
        <v>38</v>
      </c>
      <c r="B59" s="37">
        <v>0.008</v>
      </c>
      <c r="C59" s="1"/>
      <c r="D59" s="1"/>
      <c r="E59" s="1"/>
      <c r="F59" s="32">
        <f>F58*0.8%</f>
        <v>495.6987870309067</v>
      </c>
      <c r="J59" s="20">
        <v>15</v>
      </c>
      <c r="K59" s="20"/>
      <c r="L59" s="25"/>
      <c r="M59" s="25"/>
    </row>
    <row r="60" spans="1:13" ht="15">
      <c r="A60" s="12" t="s">
        <v>39</v>
      </c>
      <c r="B60" s="12"/>
      <c r="C60" s="48"/>
      <c r="D60" s="12"/>
      <c r="E60" s="12"/>
      <c r="F60" s="45">
        <f>F58+F59</f>
        <v>62458.04716589425</v>
      </c>
      <c r="J60" s="20">
        <v>16</v>
      </c>
      <c r="K60" s="20"/>
      <c r="L60" s="25"/>
      <c r="M60" s="25"/>
    </row>
    <row r="61" spans="2:13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97</v>
      </c>
      <c r="J61" s="20"/>
      <c r="K61" s="20"/>
      <c r="L61" s="31" t="s">
        <v>70</v>
      </c>
      <c r="M61" s="34">
        <f>SUM(M45:M60)</f>
        <v>248.82</v>
      </c>
    </row>
    <row r="62" spans="1:6" ht="12.75">
      <c r="A62" s="13"/>
      <c r="B62" s="40">
        <v>41579</v>
      </c>
      <c r="C62" s="41">
        <v>171545</v>
      </c>
      <c r="D62" s="46">
        <f>F20</f>
        <v>68432.67</v>
      </c>
      <c r="E62" s="46">
        <f>F60</f>
        <v>62458.04716589425</v>
      </c>
      <c r="F62" s="47">
        <f>C62+D62-E62</f>
        <v>177519.62283410574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2011-12-23T16:22:19Z</cp:lastPrinted>
  <dcterms:created xsi:type="dcterms:W3CDTF">2008-08-18T07:30:19Z</dcterms:created>
  <dcterms:modified xsi:type="dcterms:W3CDTF">2013-01-30T13:11:00Z</dcterms:modified>
  <cp:category/>
  <cp:version/>
  <cp:contentType/>
  <cp:contentStatus/>
</cp:coreProperties>
</file>