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<sst xmlns="http://schemas.openxmlformats.org/spreadsheetml/2006/main" count="149" uniqueCount="121">
  <si>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</si>
  <si>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</si>
  <si>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</si>
  <si>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</si>
  <si>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</si>
  <si>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</si>
  <si>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</si>
  <si>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</si>
  <si>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</si>
  <si>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</si>
  <si>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</si>
  <si>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</si>
  <si>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</si>
  <si>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</si>
  <si>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</si>
  <si>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</si>
  <si>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</si>
  <si>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</si>
  <si>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</si>
  <si>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</si>
  <si>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</si>
  <si>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</si>
  <si>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</si>
  <si>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</si>
  <si>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</si>
  <si>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</si>
  <si>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</si>
  <si>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</si>
  <si>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</si>
  <si>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</si>
  <si>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</si>
  <si>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</si>
  <si>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</si>
  <si>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</si>
  <si>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</si>
  <si>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</si>
  <si>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</si>
  <si>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</si>
  <si>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</si>
  <si>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</si>
  <si>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</si>
  <si>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</si>
  <si>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</si>
  <si>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</si>
  <si>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</si>
  <si>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</si>
  <si>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</si>
  <si>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</si>
  <si>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</si>
  <si>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</si>
  <si>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</si>
  <si>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</si>
  <si>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</si>
  <si>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</si>
  <si>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</si>
  <si>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</si>
  <si>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</si>
  <si>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</si>
  <si>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</si>
  <si>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</si>
  <si>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</si>
  <si>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</si>
  <si>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</si>
  <si>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</si>
  <si>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</si>
  <si>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</si>
  <si>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</si>
  <si>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</si>
  <si>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</si>
  <si>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</si>
  <si>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</si>
  <si>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</si>
  <si>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</si>
  <si>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</si>
  <si>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</si>
  <si>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д.№ 24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</si>
  <si>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</si>
  <si>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</si>
  <si>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</si>
  <si>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</si>
  <si>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</si>
  <si>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</si>
  <si>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</si>
  <si>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</si>
  <si>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0,5 ставки</t>
  </si>
  <si>
    <t>0,7 ставки</t>
  </si>
  <si>
    <t xml:space="preserve">         за</t>
  </si>
  <si>
    <t>((з/пл. и ЕСН администрации ООО , содерж.конторы,оргтехники, почт.канц-е  расходы)</t>
  </si>
  <si>
    <t>Прочистка канализации</t>
  </si>
  <si>
    <t>2шт</t>
  </si>
  <si>
    <t>1.2 Аренда (Спарк, Медиа-Маркет,интер-телеком)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</si>
  <si>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</si>
  <si>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</si>
  <si>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</si>
  <si>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</si>
  <si>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</si>
  <si>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</si>
  <si>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Лампа</t>
  </si>
  <si>
    <t>Патрон</t>
  </si>
  <si>
    <t>ост.на 01.03.</t>
  </si>
  <si>
    <t>февраль</t>
  </si>
  <si>
    <t xml:space="preserve">                    за февраль  2012 г.</t>
  </si>
  <si>
    <t>Смена петель (2шт) п-д2</t>
  </si>
  <si>
    <t>Ремонт чердачных люков (1шт) п-д2чердак</t>
  </si>
  <si>
    <t>Петля</t>
  </si>
  <si>
    <t>Очистка помещений от мусора</t>
  </si>
  <si>
    <t>Ремонт порогов у лифтовых кабин</t>
  </si>
  <si>
    <t>Нумерация этажей</t>
  </si>
  <si>
    <t>Цемент</t>
  </si>
  <si>
    <t>10кг</t>
  </si>
  <si>
    <t>Краска черная</t>
  </si>
  <si>
    <t>0,5кг</t>
  </si>
  <si>
    <t>Смена ламп (19шт)</t>
  </si>
  <si>
    <t>19шт</t>
  </si>
  <si>
    <t>Смена патрона (5шт)</t>
  </si>
  <si>
    <t>5шт</t>
  </si>
  <si>
    <t>Прокладка эл.проводв (12мп)</t>
  </si>
  <si>
    <t>Эл.провод</t>
  </si>
  <si>
    <t>12мп</t>
  </si>
  <si>
    <t>Смена выключателя (2шт)</t>
  </si>
  <si>
    <t>Выключатель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</si>
</sst>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4">
      <selection activeCell="M42" sqref="M4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76</v>
      </c>
    </row>
    <row r="2" spans="2:11" ht="12.75">
      <c r="B2" s="1" t="s">
        <v>65</v>
      </c>
      <c r="C2" s="1"/>
      <c r="D2" s="1" t="s">
        <v>75</v>
      </c>
      <c r="K2" t="s">
        <v>101</v>
      </c>
    </row>
    <row r="3" spans="2:13" ht="12.75">
      <c r="B3" s="1" t="s">
        <v>86</v>
      </c>
      <c r="C3" s="8" t="s">
        <v>100</v>
      </c>
      <c r="D3" s="1" t="s">
        <v>92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0:13" ht="12.75">
      <c r="J4" s="15" t="s">
        <v>35</v>
      </c>
      <c r="K4" s="21" t="s">
        <v>36</v>
      </c>
      <c r="L4" s="21" t="s">
        <v>38</v>
      </c>
      <c r="M4" s="21" t="s">
        <v>41</v>
      </c>
    </row>
    <row r="5" spans="2:13" ht="12.75">
      <c r="B5" t="s">
        <v>1</v>
      </c>
      <c r="J5" s="15"/>
      <c r="K5" s="15"/>
      <c r="L5" s="21" t="s">
        <v>39</v>
      </c>
      <c r="M5" s="21"/>
    </row>
    <row r="6" spans="10:13" ht="12.75">
      <c r="J6" s="14">
        <v>1</v>
      </c>
      <c r="K6" s="14" t="s">
        <v>42</v>
      </c>
      <c r="L6" s="14"/>
      <c r="M6" s="14"/>
    </row>
    <row r="7" spans="1:13" ht="12.75">
      <c r="A7" t="s">
        <v>2</v>
      </c>
      <c r="E7">
        <v>4305.3</v>
      </c>
      <c r="F7" t="s">
        <v>66</v>
      </c>
      <c r="J7" s="15"/>
      <c r="K7" s="15" t="s">
        <v>43</v>
      </c>
      <c r="L7" s="21">
        <v>9</v>
      </c>
      <c r="M7" s="33">
        <f>L7*81.37*1.202</f>
        <v>880.26066</v>
      </c>
    </row>
    <row r="8" spans="1:13" ht="12.75">
      <c r="A8" t="s">
        <v>3</v>
      </c>
      <c r="E8">
        <v>617</v>
      </c>
      <c r="F8" t="s">
        <v>66</v>
      </c>
      <c r="J8" s="16"/>
      <c r="K8" s="16" t="s">
        <v>44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45</v>
      </c>
      <c r="L9" s="21"/>
      <c r="M9" s="33"/>
    </row>
    <row r="10" spans="1:13" ht="12.75">
      <c r="A10" t="s">
        <v>5</v>
      </c>
      <c r="E10">
        <v>519.2</v>
      </c>
      <c r="F10" t="s">
        <v>66</v>
      </c>
      <c r="J10" s="16"/>
      <c r="K10" s="18" t="s">
        <v>48</v>
      </c>
      <c r="L10" s="23">
        <v>4</v>
      </c>
      <c r="M10" s="33">
        <f>L10*81.37*1.202</f>
        <v>391.22696</v>
      </c>
    </row>
    <row r="11" spans="1:13" ht="12.75">
      <c r="A11" t="s">
        <v>6</v>
      </c>
      <c r="E11">
        <v>1735.7</v>
      </c>
      <c r="F11" t="s">
        <v>66</v>
      </c>
      <c r="J11" s="14">
        <v>3</v>
      </c>
      <c r="K11" s="17" t="s">
        <v>46</v>
      </c>
      <c r="L11" s="22"/>
      <c r="M11" s="33"/>
    </row>
    <row r="12" spans="1:13" ht="12.75">
      <c r="A12" t="s">
        <v>7</v>
      </c>
      <c r="E12">
        <v>539</v>
      </c>
      <c r="F12" t="s">
        <v>66</v>
      </c>
      <c r="J12" s="16"/>
      <c r="K12" s="18" t="s">
        <v>47</v>
      </c>
      <c r="L12" s="23">
        <v>4</v>
      </c>
      <c r="M12" s="33">
        <f>L12*81.37*1.202</f>
        <v>391.22696</v>
      </c>
    </row>
    <row r="13" spans="10:13" ht="12.75">
      <c r="J13" s="20">
        <v>4</v>
      </c>
      <c r="K13" s="19" t="s">
        <v>49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50</v>
      </c>
      <c r="L14" s="22"/>
      <c r="M14" s="33"/>
    </row>
    <row r="15" spans="10:13" ht="12.75">
      <c r="J15" s="15" t="s">
        <v>51</v>
      </c>
      <c r="K15" s="26" t="s">
        <v>52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55324.58</v>
      </c>
      <c r="J16" s="15" t="s">
        <v>53</v>
      </c>
      <c r="K16" s="26" t="s">
        <v>54</v>
      </c>
      <c r="L16" s="21">
        <v>4</v>
      </c>
      <c r="M16" s="33">
        <f>L16*81.37*1.202</f>
        <v>391.22696</v>
      </c>
    </row>
    <row r="17" spans="1:13" ht="12.75">
      <c r="A17" t="s">
        <v>10</v>
      </c>
      <c r="F17" s="5">
        <v>44094.7</v>
      </c>
      <c r="J17" s="16" t="s">
        <v>55</v>
      </c>
      <c r="K17" s="18" t="s">
        <v>56</v>
      </c>
      <c r="L17" s="23">
        <v>5.19</v>
      </c>
      <c r="M17" s="33">
        <f>L17*81.37*1.202</f>
        <v>507.61698060000003</v>
      </c>
    </row>
    <row r="18" spans="2:13" ht="12.75">
      <c r="B18" t="s">
        <v>11</v>
      </c>
      <c r="F18" s="9">
        <f>F17/F16</f>
        <v>0.7970182512004609</v>
      </c>
      <c r="J18" s="20"/>
      <c r="K18" s="27" t="s">
        <v>57</v>
      </c>
      <c r="L18" s="28">
        <f>SUM(L7:L17)</f>
        <v>26.19</v>
      </c>
      <c r="M18" s="34">
        <f>SUM(M7:M17)</f>
        <v>2561.5585206000005</v>
      </c>
    </row>
    <row r="19" spans="1:11" ht="12.75">
      <c r="A19" t="s">
        <v>90</v>
      </c>
      <c r="F19" s="5">
        <v>670</v>
      </c>
      <c r="K19" s="1" t="s">
        <v>58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44764.7</v>
      </c>
      <c r="J20" s="22" t="s">
        <v>34</v>
      </c>
      <c r="K20" s="14"/>
      <c r="L20" s="22" t="s">
        <v>37</v>
      </c>
      <c r="M20" s="22" t="s">
        <v>40</v>
      </c>
    </row>
    <row r="21" spans="10:13" ht="12.75">
      <c r="J21" s="23" t="s">
        <v>35</v>
      </c>
      <c r="K21" s="23" t="s">
        <v>36</v>
      </c>
      <c r="L21" s="23" t="s">
        <v>59</v>
      </c>
      <c r="M21" s="23" t="s">
        <v>41</v>
      </c>
    </row>
    <row r="22" spans="2:13" ht="12.75">
      <c r="B22" s="1" t="s">
        <v>13</v>
      </c>
      <c r="C22" s="1"/>
      <c r="J22" s="20">
        <v>1</v>
      </c>
      <c r="K22" s="20" t="s">
        <v>88</v>
      </c>
      <c r="L22" s="25">
        <v>9.66</v>
      </c>
      <c r="M22" s="33">
        <f>L22*81.37*1.202</f>
        <v>944.8131084</v>
      </c>
    </row>
    <row r="23" spans="10:13" ht="12.75">
      <c r="J23" s="20">
        <v>2</v>
      </c>
      <c r="K23" s="20" t="s">
        <v>102</v>
      </c>
      <c r="L23" s="25">
        <v>2</v>
      </c>
      <c r="M23" s="33">
        <f aca="true" t="shared" si="0" ref="M23:M31">L23*81.37*1.202</f>
        <v>195.61348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103</v>
      </c>
      <c r="L24" s="25">
        <v>3.76</v>
      </c>
      <c r="M24" s="33">
        <f t="shared" si="0"/>
        <v>367.75334239999995</v>
      </c>
    </row>
    <row r="25" spans="1:13" ht="12.75">
      <c r="A25" t="s">
        <v>15</v>
      </c>
      <c r="D25" t="s">
        <v>84</v>
      </c>
      <c r="F25" s="11">
        <v>2590.31</v>
      </c>
      <c r="J25" s="20">
        <v>4</v>
      </c>
      <c r="K25" s="20" t="s">
        <v>105</v>
      </c>
      <c r="L25" s="25">
        <v>8.57</v>
      </c>
      <c r="M25" s="33">
        <f t="shared" si="0"/>
        <v>838.2037618</v>
      </c>
    </row>
    <row r="26" spans="1:13" ht="12.75">
      <c r="A26" s="6" t="s">
        <v>18</v>
      </c>
      <c r="D26" t="s">
        <v>85</v>
      </c>
      <c r="F26" s="5">
        <v>3017.26</v>
      </c>
      <c r="J26" s="20">
        <v>5</v>
      </c>
      <c r="K26" s="20" t="s">
        <v>106</v>
      </c>
      <c r="L26" s="25">
        <v>4</v>
      </c>
      <c r="M26" s="33">
        <f t="shared" si="0"/>
        <v>391.22696</v>
      </c>
    </row>
    <row r="27" spans="1:13" ht="12.75">
      <c r="A27" s="6" t="s">
        <v>91</v>
      </c>
      <c r="F27" s="5">
        <v>0</v>
      </c>
      <c r="J27" s="20">
        <v>6</v>
      </c>
      <c r="K27" s="20" t="s">
        <v>107</v>
      </c>
      <c r="L27" s="25">
        <v>4</v>
      </c>
      <c r="M27" s="33">
        <f t="shared" si="0"/>
        <v>391.22696</v>
      </c>
    </row>
    <row r="28" spans="1:13" ht="12.75">
      <c r="A28" s="4" t="s">
        <v>31</v>
      </c>
      <c r="F28" s="32">
        <f>F25+F26+F27</f>
        <v>5607.57</v>
      </c>
      <c r="J28" s="20">
        <v>7</v>
      </c>
      <c r="K28" s="20" t="s">
        <v>112</v>
      </c>
      <c r="L28" s="25">
        <v>1.33</v>
      </c>
      <c r="M28" s="33">
        <f t="shared" si="0"/>
        <v>130.08296420000002</v>
      </c>
    </row>
    <row r="29" spans="1:13" ht="12.75">
      <c r="A29" s="4" t="s">
        <v>19</v>
      </c>
      <c r="J29" s="20">
        <v>8</v>
      </c>
      <c r="K29" s="20" t="s">
        <v>114</v>
      </c>
      <c r="L29" s="25">
        <v>1.96</v>
      </c>
      <c r="M29" s="33">
        <f t="shared" si="0"/>
        <v>191.70121039999998</v>
      </c>
    </row>
    <row r="30" spans="1:13" ht="12.75">
      <c r="A30" t="s">
        <v>93</v>
      </c>
      <c r="D30" s="5">
        <v>0.98</v>
      </c>
      <c r="E30" t="s">
        <v>17</v>
      </c>
      <c r="F30" s="11">
        <f>E7*D30</f>
        <v>4219.194</v>
      </c>
      <c r="J30" s="20">
        <v>9</v>
      </c>
      <c r="K30" s="20" t="s">
        <v>116</v>
      </c>
      <c r="L30" s="25">
        <v>2.28</v>
      </c>
      <c r="M30" s="33">
        <f t="shared" si="0"/>
        <v>222.99936719999997</v>
      </c>
    </row>
    <row r="31" spans="1:13" ht="12.75">
      <c r="A31" t="s">
        <v>94</v>
      </c>
      <c r="J31" s="20">
        <v>10</v>
      </c>
      <c r="K31" s="20" t="s">
        <v>119</v>
      </c>
      <c r="L31" s="25">
        <v>0.48</v>
      </c>
      <c r="M31" s="33">
        <f t="shared" si="0"/>
        <v>46.9472352</v>
      </c>
    </row>
    <row r="32" spans="2:13" ht="12.75">
      <c r="B32">
        <f>F32/D32</f>
        <v>1691.0000000000002</v>
      </c>
      <c r="C32" t="s">
        <v>20</v>
      </c>
      <c r="D32" s="5">
        <v>2.73</v>
      </c>
      <c r="E32" t="s">
        <v>17</v>
      </c>
      <c r="F32" s="5">
        <v>4616.43</v>
      </c>
      <c r="J32" s="20"/>
      <c r="K32" s="30" t="s">
        <v>57</v>
      </c>
      <c r="L32" s="28">
        <f>SUM(L22:L31)</f>
        <v>38.04</v>
      </c>
      <c r="M32" s="34">
        <f>SUM(M22:M31)</f>
        <v>3720.5683895999996</v>
      </c>
    </row>
    <row r="33" spans="1:11" ht="12.75">
      <c r="A33" t="s">
        <v>95</v>
      </c>
      <c r="B33">
        <v>617</v>
      </c>
      <c r="C33" t="s">
        <v>16</v>
      </c>
      <c r="D33" s="5">
        <v>0</v>
      </c>
      <c r="E33" t="s">
        <v>17</v>
      </c>
      <c r="F33" s="11">
        <f>B33*D33</f>
        <v>0</v>
      </c>
      <c r="K33" s="1" t="s">
        <v>61</v>
      </c>
    </row>
    <row r="34" spans="1:13" ht="12.75">
      <c r="A34" t="s">
        <v>96</v>
      </c>
      <c r="D34" s="5">
        <v>0</v>
      </c>
      <c r="E34" t="s">
        <v>17</v>
      </c>
      <c r="F34" s="11">
        <f>B34*D34</f>
        <v>0</v>
      </c>
      <c r="J34" s="22" t="s">
        <v>34</v>
      </c>
      <c r="K34" s="22"/>
      <c r="L34" s="22" t="s">
        <v>62</v>
      </c>
      <c r="M34" s="22" t="s">
        <v>40</v>
      </c>
    </row>
    <row r="35" spans="1:13" ht="12.75">
      <c r="A35" s="4" t="s">
        <v>21</v>
      </c>
      <c r="B35" s="10"/>
      <c r="C35" s="10"/>
      <c r="F35" s="32">
        <f>SUM(F30:F34)</f>
        <v>8835.624</v>
      </c>
      <c r="J35" s="23" t="s">
        <v>35</v>
      </c>
      <c r="K35" s="23" t="s">
        <v>36</v>
      </c>
      <c r="L35" s="23"/>
      <c r="M35" s="23" t="s">
        <v>63</v>
      </c>
    </row>
    <row r="36" spans="1:13" ht="12.75">
      <c r="A36" s="4" t="s">
        <v>67</v>
      </c>
      <c r="B36" s="10"/>
      <c r="C36" s="10"/>
      <c r="F36" s="1"/>
      <c r="J36" s="20">
        <v>1</v>
      </c>
      <c r="K36" s="20" t="s">
        <v>104</v>
      </c>
      <c r="L36" s="25" t="s">
        <v>89</v>
      </c>
      <c r="M36" s="25">
        <v>180</v>
      </c>
    </row>
    <row r="37" spans="1:13" ht="12.75">
      <c r="A37" s="10" t="s">
        <v>77</v>
      </c>
      <c r="B37" s="10">
        <v>2</v>
      </c>
      <c r="C37" s="10"/>
      <c r="D37" s="5">
        <v>5138</v>
      </c>
      <c r="F37" s="43">
        <f>B37*D37</f>
        <v>10276</v>
      </c>
      <c r="J37" s="20">
        <v>2</v>
      </c>
      <c r="K37" s="20" t="s">
        <v>108</v>
      </c>
      <c r="L37" s="25" t="s">
        <v>109</v>
      </c>
      <c r="M37" s="25">
        <v>46</v>
      </c>
    </row>
    <row r="38" spans="1:13" ht="12.75">
      <c r="A38" s="4" t="s">
        <v>74</v>
      </c>
      <c r="F38" s="8">
        <f>SUM(F37)</f>
        <v>10276</v>
      </c>
      <c r="J38" s="20">
        <v>3</v>
      </c>
      <c r="K38" s="20" t="s">
        <v>110</v>
      </c>
      <c r="L38" s="25" t="s">
        <v>111</v>
      </c>
      <c r="M38" s="25">
        <v>50</v>
      </c>
    </row>
    <row r="39" spans="1:13" ht="12.75">
      <c r="A39" s="4" t="s">
        <v>68</v>
      </c>
      <c r="B39" s="4"/>
      <c r="J39" s="20">
        <v>4</v>
      </c>
      <c r="K39" s="20" t="s">
        <v>97</v>
      </c>
      <c r="L39" s="25" t="s">
        <v>113</v>
      </c>
      <c r="M39" s="25">
        <v>107.92</v>
      </c>
    </row>
    <row r="40" spans="1:13" ht="12.75">
      <c r="A40" t="s">
        <v>22</v>
      </c>
      <c r="C40">
        <v>133506</v>
      </c>
      <c r="D40">
        <v>219171.6</v>
      </c>
      <c r="E40">
        <v>4305.3</v>
      </c>
      <c r="F40" s="35">
        <f>C40/D40*E40</f>
        <v>2622.526740690856</v>
      </c>
      <c r="J40" s="20">
        <v>5</v>
      </c>
      <c r="K40" s="20" t="s">
        <v>98</v>
      </c>
      <c r="L40" s="25" t="s">
        <v>115</v>
      </c>
      <c r="M40" s="25">
        <v>75</v>
      </c>
    </row>
    <row r="41" spans="1:13" ht="12.75">
      <c r="A41" t="s">
        <v>23</v>
      </c>
      <c r="C41">
        <v>130400</v>
      </c>
      <c r="D41">
        <v>219171.6</v>
      </c>
      <c r="E41">
        <v>4305.3</v>
      </c>
      <c r="F41" s="35">
        <f>C41/D41*E41</f>
        <v>2561.5139917763067</v>
      </c>
      <c r="J41" s="20">
        <v>6</v>
      </c>
      <c r="K41" s="20" t="s">
        <v>117</v>
      </c>
      <c r="L41" s="25" t="s">
        <v>118</v>
      </c>
      <c r="M41" s="25">
        <v>38.4</v>
      </c>
    </row>
    <row r="42" spans="1:13" ht="12.75">
      <c r="A42" t="s">
        <v>24</v>
      </c>
      <c r="F42" s="11">
        <f>M32</f>
        <v>3720.5683895999996</v>
      </c>
      <c r="J42" s="20">
        <v>7</v>
      </c>
      <c r="K42" s="20" t="s">
        <v>120</v>
      </c>
      <c r="L42" s="25" t="s">
        <v>89</v>
      </c>
      <c r="M42" s="25">
        <v>64</v>
      </c>
    </row>
    <row r="43" spans="1:13" ht="12.75">
      <c r="A43" t="s">
        <v>82</v>
      </c>
      <c r="F43" s="5"/>
      <c r="J43" s="20">
        <v>8</v>
      </c>
      <c r="K43" s="20"/>
      <c r="L43" s="25"/>
      <c r="M43" s="25"/>
    </row>
    <row r="44" spans="2:13" ht="12.75">
      <c r="B44">
        <v>4305.3</v>
      </c>
      <c r="C44" t="s">
        <v>16</v>
      </c>
      <c r="D44" s="5"/>
      <c r="F44" s="5">
        <v>0</v>
      </c>
      <c r="J44" s="20">
        <v>9</v>
      </c>
      <c r="K44" s="20"/>
      <c r="L44" s="25"/>
      <c r="M44" s="25"/>
    </row>
    <row r="45" spans="1:13" ht="12.75">
      <c r="A45" t="s">
        <v>25</v>
      </c>
      <c r="F45" s="11">
        <f>M49</f>
        <v>561.3199999999999</v>
      </c>
      <c r="J45" s="20">
        <v>10</v>
      </c>
      <c r="K45" s="20"/>
      <c r="L45" s="25"/>
      <c r="M45" s="25"/>
    </row>
    <row r="46" spans="1:13" ht="12.75">
      <c r="A46" t="s">
        <v>26</v>
      </c>
      <c r="F46" s="5"/>
      <c r="J46" s="20">
        <v>11</v>
      </c>
      <c r="K46" s="20"/>
      <c r="L46" s="25"/>
      <c r="M46" s="25"/>
    </row>
    <row r="47" spans="1:13" ht="12.75">
      <c r="A47" t="s">
        <v>27</v>
      </c>
      <c r="F47" s="5"/>
      <c r="J47" s="20">
        <v>12</v>
      </c>
      <c r="K47" s="20"/>
      <c r="L47" s="25"/>
      <c r="M47" s="25"/>
    </row>
    <row r="48" spans="2:13" ht="12.75">
      <c r="B48">
        <v>4305.3</v>
      </c>
      <c r="C48" t="s">
        <v>16</v>
      </c>
      <c r="D48" s="11">
        <v>0.26</v>
      </c>
      <c r="E48" t="s">
        <v>17</v>
      </c>
      <c r="F48" s="11">
        <f>B48*D48</f>
        <v>1119.3780000000002</v>
      </c>
      <c r="J48" s="20">
        <v>13</v>
      </c>
      <c r="K48" s="20"/>
      <c r="L48" s="25"/>
      <c r="M48" s="25"/>
    </row>
    <row r="49" spans="1:13" ht="12.75">
      <c r="A49" s="4" t="s">
        <v>71</v>
      </c>
      <c r="B49" s="10"/>
      <c r="C49" s="10"/>
      <c r="F49" s="32">
        <f>SUM(F40:F48)</f>
        <v>10585.307122067163</v>
      </c>
      <c r="J49" s="20"/>
      <c r="K49" s="20"/>
      <c r="L49" s="31" t="s">
        <v>64</v>
      </c>
      <c r="M49" s="34">
        <f>SUM(M36:M48)</f>
        <v>561.3199999999999</v>
      </c>
    </row>
    <row r="50" spans="1:6" ht="12.75">
      <c r="A50" s="4" t="s">
        <v>69</v>
      </c>
      <c r="F50" s="5"/>
    </row>
    <row r="51" spans="1:6" ht="12.75">
      <c r="A51" t="s">
        <v>28</v>
      </c>
      <c r="B51">
        <v>4305.3</v>
      </c>
      <c r="C51" t="s">
        <v>66</v>
      </c>
      <c r="D51" s="5">
        <v>0.13</v>
      </c>
      <c r="E51" t="s">
        <v>17</v>
      </c>
      <c r="F51" s="11">
        <f>B51*D51</f>
        <v>559.6890000000001</v>
      </c>
    </row>
    <row r="52" spans="1:6" ht="12.75">
      <c r="A52" t="s">
        <v>29</v>
      </c>
      <c r="F52" s="5"/>
    </row>
    <row r="53" ht="12.75">
      <c r="A53" s="7" t="s">
        <v>83</v>
      </c>
    </row>
    <row r="54" spans="2:6" ht="12.75">
      <c r="B54">
        <v>4305.3</v>
      </c>
      <c r="C54" t="s">
        <v>16</v>
      </c>
      <c r="D54" s="11">
        <v>0.69</v>
      </c>
      <c r="E54" t="s">
        <v>17</v>
      </c>
      <c r="F54" s="11">
        <f>B54*D54</f>
        <v>2970.6569999999997</v>
      </c>
    </row>
    <row r="55" spans="1:6" ht="12.75">
      <c r="A55" s="4" t="s">
        <v>70</v>
      </c>
      <c r="F55" s="32">
        <f>F51+F54</f>
        <v>3530.3459999999995</v>
      </c>
    </row>
    <row r="56" ht="12.75">
      <c r="A56" s="4" t="s">
        <v>72</v>
      </c>
    </row>
    <row r="57" spans="1:6" ht="12.75">
      <c r="A57" s="7" t="s">
        <v>87</v>
      </c>
      <c r="B57" s="7"/>
      <c r="C57" s="7"/>
      <c r="D57" s="7"/>
      <c r="E57" s="7"/>
      <c r="F57" s="7"/>
    </row>
    <row r="58" spans="2:6" ht="12.75">
      <c r="B58">
        <v>4305.3</v>
      </c>
      <c r="C58" t="s">
        <v>16</v>
      </c>
      <c r="D58" s="11">
        <v>1.65</v>
      </c>
      <c r="E58" t="s">
        <v>17</v>
      </c>
      <c r="F58" s="11">
        <f>B58*D58</f>
        <v>7103.745</v>
      </c>
    </row>
    <row r="59" spans="1:6" ht="12.75">
      <c r="A59" s="10" t="s">
        <v>73</v>
      </c>
      <c r="F59" s="32">
        <f>SUM(F58)</f>
        <v>7103.745</v>
      </c>
    </row>
    <row r="60" spans="1:6" ht="12.75">
      <c r="A60" s="1" t="s">
        <v>30</v>
      </c>
      <c r="B60" s="1"/>
      <c r="F60" s="32">
        <f>F28+F35+F38+F49+F55+F59</f>
        <v>45938.59212206716</v>
      </c>
    </row>
    <row r="61" spans="1:6" ht="12.75">
      <c r="A61" s="1" t="s">
        <v>32</v>
      </c>
      <c r="B61" s="37">
        <v>0.008</v>
      </c>
      <c r="C61" s="1"/>
      <c r="D61" s="1"/>
      <c r="E61" s="1"/>
      <c r="F61" s="32">
        <f>F60*0.8%</f>
        <v>367.5087369765373</v>
      </c>
    </row>
    <row r="62" spans="1:6" ht="15">
      <c r="A62" s="12" t="s">
        <v>33</v>
      </c>
      <c r="B62" s="12"/>
      <c r="C62" s="12"/>
      <c r="D62" s="12"/>
      <c r="E62" s="12"/>
      <c r="F62" s="36">
        <f>F60+F61</f>
        <v>46306.1008590437</v>
      </c>
    </row>
    <row r="63" spans="2:6" ht="12.75">
      <c r="B63" s="38" t="s">
        <v>78</v>
      </c>
      <c r="C63" s="39" t="s">
        <v>79</v>
      </c>
      <c r="D63" s="22" t="s">
        <v>80</v>
      </c>
      <c r="E63" s="22" t="s">
        <v>81</v>
      </c>
      <c r="F63" s="42" t="s">
        <v>99</v>
      </c>
    </row>
    <row r="64" spans="1:6" ht="12.75">
      <c r="A64" s="13"/>
      <c r="B64" s="40">
        <v>40940</v>
      </c>
      <c r="C64" s="41">
        <v>83347</v>
      </c>
      <c r="D64" s="44">
        <f>F20</f>
        <v>44764.7</v>
      </c>
      <c r="E64" s="44">
        <f>F62</f>
        <v>46306.1008590437</v>
      </c>
      <c r="F64" s="45">
        <f>C64+D64-E64</f>
        <v>81805.5991409563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2011-12-17T10:01:25Z</cp:lastPrinted>
  <dcterms:created xsi:type="dcterms:W3CDTF">2008-08-18T07:30:19Z</dcterms:created>
  <dcterms:modified xsi:type="dcterms:W3CDTF">2012-04-23T09:24:05Z</dcterms:modified>
  <cp:category/>
  <cp:version/>
  <cp:contentType/>
  <cp:contentStatus/>
</cp:coreProperties>
</file>