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<sst xmlns="http://schemas.openxmlformats.org/spreadsheetml/2006/main" count="121" uniqueCount="95">
  <si>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</si>
  <si>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</si>
  <si>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</si>
  <si>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</si>
  <si>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</si>
  <si>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</si>
  <si>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</si>
  <si>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</si>
  <si>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</si>
  <si>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</si>
  <si>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</si>
  <si>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</si>
  <si>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</si>
  <si>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</si>
  <si>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</si>
  <si>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</si>
  <si>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</si>
  <si>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</si>
  <si>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</si>
  <si>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</si>
  <si>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</si>
  <si>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</si>
  <si>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</si>
  <si>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</si>
  <si>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</si>
  <si>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</si>
  <si>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</si>
  <si>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</si>
  <si>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</si>
  <si>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</si>
  <si>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</si>
  <si>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</si>
  <si>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</si>
  <si>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</si>
  <si>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</si>
  <si>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</si>
  <si>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</si>
  <si>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</si>
  <si>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</si>
  <si>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</si>
  <si>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</si>
  <si>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</si>
  <si>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</si>
  <si>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</si>
  <si>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</si>
  <si>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</si>
  <si>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</si>
  <si>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</si>
  <si>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</si>
  <si>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</si>
  <si>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</si>
  <si>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</si>
  <si>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</si>
  <si>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</si>
  <si>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</si>
  <si>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</si>
  <si>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</si>
  <si>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</si>
  <si>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</si>
  <si>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</si>
  <si>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</si>
  <si>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</si>
  <si>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</si>
  <si>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</si>
  <si>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</si>
  <si>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</si>
  <si>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</si>
  <si>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</si>
  <si>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</si>
  <si>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</si>
  <si>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</si>
  <si>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</si>
  <si>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</si>
  <si>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</si>
  <si>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</si>
  <si>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</si>
  <si>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</si>
  <si>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</si>
  <si>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</si>
  <si>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</si>
  <si>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</si>
  <si>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</si>
  <si>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</si>
  <si>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</si>
  <si>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</si>
  <si>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</si>
  <si>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</si>
  <si>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</si>
  <si>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</si>
  <si>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</si>
  <si>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ост.на 01.01.</t>
  </si>
  <si>
    <t>декабрь</t>
  </si>
  <si>
    <t xml:space="preserve">                    за декабрь  2012 г.</t>
  </si>
  <si>
    <t>3.  Материалы</t>
  </si>
  <si>
    <t>(за год)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</si>
</sst>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92</v>
      </c>
    </row>
    <row r="3" spans="2:13" ht="12.75">
      <c r="B3" s="1" t="s">
        <v>82</v>
      </c>
      <c r="C3" s="8" t="s">
        <v>91</v>
      </c>
      <c r="D3" s="1" t="s">
        <v>83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573.6</v>
      </c>
      <c r="F7" t="s">
        <v>72</v>
      </c>
      <c r="J7" s="15"/>
      <c r="K7" s="15" t="s">
        <v>50</v>
      </c>
      <c r="L7" s="21">
        <v>1</v>
      </c>
      <c r="M7" s="33">
        <f>L7*89.21*1.202</f>
        <v>107.23042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417</v>
      </c>
      <c r="F10" t="s">
        <v>72</v>
      </c>
      <c r="J10" s="16"/>
      <c r="K10" s="18" t="s">
        <v>55</v>
      </c>
      <c r="L10" s="23">
        <v>1.47</v>
      </c>
      <c r="M10" s="33">
        <f t="shared" si="0"/>
        <v>157.6287174</v>
      </c>
    </row>
    <row r="11" spans="1:13" ht="12.75">
      <c r="A11" t="s">
        <v>6</v>
      </c>
      <c r="E11">
        <v>2733</v>
      </c>
      <c r="F11" t="s">
        <v>72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5534.2</v>
      </c>
      <c r="J16" s="15" t="s">
        <v>60</v>
      </c>
      <c r="K16" s="26" t="s">
        <v>61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4639.13</v>
      </c>
      <c r="J17" s="16" t="s">
        <v>62</v>
      </c>
      <c r="K17" s="18" t="s">
        <v>63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0.8382656933251419</v>
      </c>
      <c r="J18" s="20"/>
      <c r="K18" s="27" t="s">
        <v>64</v>
      </c>
      <c r="L18" s="28">
        <f>SUM(L7:L17)</f>
        <v>2.4699999999999998</v>
      </c>
      <c r="M18" s="34">
        <f>SUM(M7:M17)</f>
        <v>264.8591374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4639.13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5"/>
      <c r="M22" s="33">
        <f>L22*89.21*1.202*1.15</f>
        <v>0</v>
      </c>
    </row>
    <row r="23" spans="10:13" ht="12.75">
      <c r="J23" s="20"/>
      <c r="K23" s="30" t="s">
        <v>64</v>
      </c>
      <c r="L23" s="28">
        <f>SUM(L22:L22)</f>
        <v>0</v>
      </c>
      <c r="M23" s="34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81</v>
      </c>
      <c r="F25" s="11">
        <v>1156.32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93</v>
      </c>
      <c r="B27" t="s">
        <v>94</v>
      </c>
      <c r="F27" s="5">
        <v>247</v>
      </c>
      <c r="J27" s="20">
        <v>1</v>
      </c>
      <c r="K27" s="20"/>
      <c r="L27" s="25"/>
      <c r="M27" s="25"/>
    </row>
    <row r="28" spans="1:13" ht="12.75">
      <c r="A28" s="4" t="s">
        <v>38</v>
      </c>
      <c r="F28" s="32">
        <f>F25+F26+F27</f>
        <v>1403.32</v>
      </c>
      <c r="J28" s="20"/>
      <c r="K28" s="20"/>
      <c r="L28" s="31" t="s">
        <v>71</v>
      </c>
      <c r="M28" s="34">
        <f>SUM(M27:M27)</f>
        <v>0</v>
      </c>
    </row>
    <row r="29" ht="12.75">
      <c r="A29" s="4" t="s">
        <v>20</v>
      </c>
    </row>
    <row r="30" spans="1:6" ht="12.75">
      <c r="A30" t="s">
        <v>84</v>
      </c>
      <c r="D30" s="5">
        <v>1.01</v>
      </c>
      <c r="E30" t="s">
        <v>18</v>
      </c>
      <c r="F30" s="11">
        <f>E7*D30</f>
        <v>579.336</v>
      </c>
    </row>
    <row r="31" ht="12.75">
      <c r="A31" t="s">
        <v>85</v>
      </c>
    </row>
    <row r="32" spans="2:6" ht="12.75">
      <c r="B32">
        <f>F32/D32</f>
        <v>0</v>
      </c>
      <c r="C32" t="s">
        <v>21</v>
      </c>
      <c r="D32" s="5">
        <v>2.89</v>
      </c>
      <c r="E32" t="s">
        <v>18</v>
      </c>
      <c r="F32" s="5">
        <v>0</v>
      </c>
    </row>
    <row r="33" spans="1:6" ht="12.75">
      <c r="A33" t="s">
        <v>86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87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579.336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155270</v>
      </c>
      <c r="D37">
        <v>219171.6</v>
      </c>
      <c r="E37">
        <v>573.6</v>
      </c>
      <c r="F37" s="35">
        <f>C37/D37*E37</f>
        <v>406.3613716375662</v>
      </c>
    </row>
    <row r="38" spans="1:6" ht="12.75">
      <c r="A38" t="s">
        <v>25</v>
      </c>
      <c r="C38">
        <v>105245</v>
      </c>
      <c r="D38">
        <v>219171.6</v>
      </c>
      <c r="E38">
        <v>573.6</v>
      </c>
      <c r="F38" s="35">
        <f>C38/D38*E38</f>
        <v>275.43957337538257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573.6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573.6</v>
      </c>
      <c r="C45" t="s">
        <v>17</v>
      </c>
      <c r="D45" s="11">
        <v>0.25</v>
      </c>
      <c r="E45" t="s">
        <v>18</v>
      </c>
      <c r="F45" s="11">
        <f>B45*D45</f>
        <v>143.4</v>
      </c>
    </row>
    <row r="46" spans="1:6" ht="12.75">
      <c r="A46" s="4" t="s">
        <v>30</v>
      </c>
      <c r="B46" s="10"/>
      <c r="C46" s="10"/>
      <c r="F46" s="32">
        <f>SUM(F37:F45)</f>
        <v>825.2009450129488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573.6</v>
      </c>
      <c r="C48" t="s">
        <v>72</v>
      </c>
      <c r="D48" s="5">
        <v>0.15</v>
      </c>
      <c r="E48" t="s">
        <v>18</v>
      </c>
      <c r="F48" s="11">
        <f>B48*D48</f>
        <v>86.04</v>
      </c>
    </row>
    <row r="49" spans="1:6" ht="12.75">
      <c r="A49" t="s">
        <v>33</v>
      </c>
      <c r="F49" s="5"/>
    </row>
    <row r="50" spans="1:6" ht="12.75">
      <c r="A50" s="7" t="s">
        <v>88</v>
      </c>
      <c r="F50" s="5"/>
    </row>
    <row r="51" spans="2:6" ht="12.75">
      <c r="B51">
        <v>573.6</v>
      </c>
      <c r="C51" t="s">
        <v>17</v>
      </c>
      <c r="D51" s="11">
        <v>0.63</v>
      </c>
      <c r="E51" t="s">
        <v>18</v>
      </c>
      <c r="F51" s="11">
        <f>B51*D51</f>
        <v>361.368</v>
      </c>
    </row>
    <row r="52" spans="1:6" ht="12.75">
      <c r="A52" s="4" t="s">
        <v>34</v>
      </c>
      <c r="F52" s="32">
        <f>F48+F51</f>
        <v>447.408</v>
      </c>
    </row>
    <row r="53" ht="12.75">
      <c r="A53" s="4" t="s">
        <v>35</v>
      </c>
    </row>
    <row r="54" spans="1:6" ht="12.75">
      <c r="A54" s="7" t="s">
        <v>89</v>
      </c>
      <c r="B54" s="7"/>
      <c r="C54" s="7"/>
      <c r="D54" s="7"/>
      <c r="E54" s="7"/>
      <c r="F54" s="7"/>
    </row>
    <row r="55" spans="2:6" ht="12.75">
      <c r="B55">
        <v>573.6</v>
      </c>
      <c r="C55" t="s">
        <v>17</v>
      </c>
      <c r="D55" s="11">
        <v>1.72</v>
      </c>
      <c r="E55" t="s">
        <v>18</v>
      </c>
      <c r="F55" s="11">
        <f>B55*D55</f>
        <v>986.592</v>
      </c>
    </row>
    <row r="56" spans="1:6" ht="12.75">
      <c r="A56" s="4" t="s">
        <v>36</v>
      </c>
      <c r="F56" s="32">
        <f>SUM(F55)</f>
        <v>986.592</v>
      </c>
    </row>
    <row r="57" spans="1:6" ht="12.75">
      <c r="A57" s="1" t="s">
        <v>37</v>
      </c>
      <c r="B57" s="1"/>
      <c r="F57" s="32">
        <f>F28+F35+F46+F52+F56</f>
        <v>4241.856945012949</v>
      </c>
    </row>
    <row r="58" spans="1:6" ht="12.75">
      <c r="A58" s="1" t="s">
        <v>39</v>
      </c>
      <c r="B58" s="36">
        <v>0.008</v>
      </c>
      <c r="C58" s="1"/>
      <c r="D58" s="1"/>
      <c r="E58" s="1"/>
      <c r="F58" s="32">
        <f>F57*0.8%</f>
        <v>33.93485556010359</v>
      </c>
    </row>
    <row r="59" spans="1:6" ht="15">
      <c r="A59" s="12" t="s">
        <v>40</v>
      </c>
      <c r="B59" s="12"/>
      <c r="C59" s="12"/>
      <c r="D59" s="12"/>
      <c r="E59" s="12"/>
      <c r="F59" s="44">
        <f>F57+F58</f>
        <v>4275.791800573053</v>
      </c>
    </row>
    <row r="60" spans="2:6" ht="12.75">
      <c r="B60" s="37" t="s">
        <v>76</v>
      </c>
      <c r="C60" s="38" t="s">
        <v>77</v>
      </c>
      <c r="D60" s="22" t="s">
        <v>78</v>
      </c>
      <c r="E60" s="22" t="s">
        <v>79</v>
      </c>
      <c r="F60" s="41" t="s">
        <v>90</v>
      </c>
    </row>
    <row r="61" spans="1:6" ht="12.75">
      <c r="A61" s="13"/>
      <c r="B61" s="39">
        <v>41609</v>
      </c>
      <c r="C61" s="40">
        <v>16728</v>
      </c>
      <c r="D61" s="42">
        <f>F20</f>
        <v>4639.13</v>
      </c>
      <c r="E61" s="42">
        <f>F59</f>
        <v>4275.791800573053</v>
      </c>
      <c r="F61" s="43">
        <f>C61+D61-E61</f>
        <v>17091.338199426948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2011-12-19T17:55:21Z</cp:lastPrinted>
  <dcterms:created xsi:type="dcterms:W3CDTF">2008-08-18T07:30:19Z</dcterms:created>
  <dcterms:modified xsi:type="dcterms:W3CDTF">2013-02-24T17:55:16Z</dcterms:modified>
  <cp:category/>
  <cp:version/>
  <cp:contentType/>
  <cp:contentStatus/>
</cp:coreProperties>
</file>