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<sst xmlns="http://schemas.openxmlformats.org/spreadsheetml/2006/main" count="156" uniqueCount="128">
  <si>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</si>
  <si>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</si>
  <si>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</si>
  <si>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</si>
  <si>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</si>
  <si>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</si>
  <si>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</si>
  <si>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</si>
  <si>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</si>
  <si>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</si>
  <si>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</si>
  <si>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</si>
  <si>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</si>
  <si>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</si>
  <si>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</si>
  <si>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</si>
  <si>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</si>
  <si>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</si>
  <si>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</si>
  <si>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</si>
  <si>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</si>
  <si>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</si>
  <si>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</si>
  <si>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</si>
  <si>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</si>
  <si>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</si>
  <si>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</si>
  <si>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</si>
  <si>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</si>
  <si>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</si>
  <si>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</si>
  <si>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</si>
  <si>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</si>
  <si>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</si>
  <si>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</si>
  <si>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</si>
  <si>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</si>
  <si>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</si>
  <si>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</si>
  <si>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</si>
  <si>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</si>
  <si>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</si>
  <si>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</si>
  <si>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</si>
  <si>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</si>
  <si>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</si>
  <si>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</si>
  <si>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</si>
  <si>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</si>
  <si>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</si>
  <si>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</si>
  <si>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</si>
  <si>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</si>
  <si>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</si>
  <si>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</si>
  <si>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</si>
  <si>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</si>
  <si>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</si>
  <si>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</si>
  <si>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</si>
  <si>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</si>
  <si>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</si>
  <si>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</si>
  <si>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</si>
  <si>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</si>
  <si>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</si>
  <si>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</si>
  <si>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</si>
  <si>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</si>
  <si>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</si>
  <si>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</si>
  <si>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</si>
  <si>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</si>
  <si>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д.№ 23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</si>
  <si>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</si>
  <si>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</si>
  <si>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</si>
  <si>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</si>
  <si>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</si>
  <si>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</si>
  <si>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</si>
  <si>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</si>
  <si>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</si>
  <si>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</si>
  <si>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</si>
  <si>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0,7 ставки</t>
  </si>
  <si>
    <t>1,3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</si>
  <si>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</si>
  <si>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</si>
  <si>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</si>
  <si>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</si>
  <si>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</si>
  <si>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</si>
  <si>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</si>
  <si>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</si>
  <si>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Лампа</t>
  </si>
  <si>
    <t>8шт</t>
  </si>
  <si>
    <t>ост.на 01.12.</t>
  </si>
  <si>
    <t>ноябрь</t>
  </si>
  <si>
    <t xml:space="preserve">                    за ноябрь  2012  г.</t>
  </si>
  <si>
    <t xml:space="preserve">3. </t>
  </si>
  <si>
    <t>Смена канал-х креплений (10шт) т.п.</t>
  </si>
  <si>
    <t>Крепления 110</t>
  </si>
  <si>
    <t>10шт</t>
  </si>
  <si>
    <t>Смена обратного клапана (1шт0 п-д3</t>
  </si>
  <si>
    <t>Смена вентиля Д 25 (1шт) п-д3</t>
  </si>
  <si>
    <t>Обратный клапан</t>
  </si>
  <si>
    <t>1шт</t>
  </si>
  <si>
    <t>Вентиль Д 25</t>
  </si>
  <si>
    <t>Смена замка (1шт) п-д2 чердак</t>
  </si>
  <si>
    <t>Замок</t>
  </si>
  <si>
    <t>Установка и украшение елки</t>
  </si>
  <si>
    <t>Украшения на елку</t>
  </si>
  <si>
    <t xml:space="preserve">Смена ламп (8шт) </t>
  </si>
  <si>
    <t>Ремонт эл.щита (19шт)</t>
  </si>
  <si>
    <t>Ав-16</t>
  </si>
  <si>
    <t>17шт</t>
  </si>
  <si>
    <t>ВН-40</t>
  </si>
  <si>
    <t>Провод</t>
  </si>
  <si>
    <t>28мп</t>
  </si>
  <si>
    <t>Дин рейка</t>
  </si>
  <si>
    <t>9шт</t>
  </si>
  <si>
    <t>ВРУ</t>
  </si>
  <si>
    <t>2шт</t>
  </si>
  <si>
    <t>12мп</t>
  </si>
  <si>
    <t>Смена эл.провода (12мп)</t>
  </si>
  <si>
    <t>Снятие показаний приборов учета (октябрь-ноябрь)</t>
  </si>
  <si>
    <t>Обработка данных (октябрь-ноябрь)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</si>
</sst>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70" fontId="1" fillId="0" borderId="0" xfId="0" applyNumberFormat="1" applyFon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L32" sqref="L32"/>
    </sheetView>
  </sheetViews>
  <sheetFormatPr defaultColWidth="9.00390625" defaultRowHeight="12.75"/>
  <cols>
    <col min="1" max="1" width="15.625" style="0" customWidth="1"/>
    <col min="4" max="4" width="11.125" style="0" customWidth="1"/>
    <col min="5" max="5" width="9.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64</v>
      </c>
      <c r="C2" s="1"/>
      <c r="D2" s="1" t="s">
        <v>73</v>
      </c>
      <c r="K2" t="s">
        <v>99</v>
      </c>
    </row>
    <row r="3" spans="2:13" ht="12.75">
      <c r="B3" s="1" t="s">
        <v>87</v>
      </c>
      <c r="C3" s="8" t="s">
        <v>98</v>
      </c>
      <c r="D3" s="1" t="s">
        <v>89</v>
      </c>
      <c r="J3" s="14" t="s">
        <v>33</v>
      </c>
      <c r="K3" s="29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14">
        <v>1</v>
      </c>
      <c r="K6" s="14" t="s">
        <v>41</v>
      </c>
      <c r="L6" s="14"/>
      <c r="M6" s="14"/>
    </row>
    <row r="7" spans="1:13" ht="12.75">
      <c r="A7" t="s">
        <v>2</v>
      </c>
      <c r="E7">
        <v>6455.5</v>
      </c>
      <c r="F7" t="s">
        <v>65</v>
      </c>
      <c r="J7" s="15"/>
      <c r="K7" s="15" t="s">
        <v>42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1000.5</v>
      </c>
      <c r="F8" t="s">
        <v>65</v>
      </c>
      <c r="J8" s="16"/>
      <c r="K8" s="16" t="s">
        <v>43</v>
      </c>
      <c r="L8" s="23">
        <v>0</v>
      </c>
      <c r="M8" s="33">
        <f aca="true" t="shared" si="0" ref="M8:M16">L8*89.21*1.202</f>
        <v>0</v>
      </c>
    </row>
    <row r="9" spans="1:13" ht="12.75">
      <c r="A9" t="s">
        <v>4</v>
      </c>
      <c r="J9" s="15">
        <v>2</v>
      </c>
      <c r="K9" s="24" t="s">
        <v>44</v>
      </c>
      <c r="L9" s="21"/>
      <c r="M9" s="33">
        <f t="shared" si="0"/>
        <v>0</v>
      </c>
    </row>
    <row r="10" spans="1:13" ht="12.75">
      <c r="A10" t="s">
        <v>5</v>
      </c>
      <c r="E10">
        <v>701</v>
      </c>
      <c r="F10" t="s">
        <v>65</v>
      </c>
      <c r="J10" s="16"/>
      <c r="K10" s="18" t="s">
        <v>47</v>
      </c>
      <c r="L10" s="23">
        <v>6</v>
      </c>
      <c r="M10" s="33">
        <f t="shared" si="0"/>
        <v>643.38252</v>
      </c>
    </row>
    <row r="11" spans="1:13" ht="12.75">
      <c r="A11" t="s">
        <v>6</v>
      </c>
      <c r="E11">
        <v>2604.5</v>
      </c>
      <c r="F11" t="s">
        <v>65</v>
      </c>
      <c r="J11" s="14">
        <v>3</v>
      </c>
      <c r="K11" s="17" t="s">
        <v>45</v>
      </c>
      <c r="L11" s="22"/>
      <c r="M11" s="33">
        <f t="shared" si="0"/>
        <v>0</v>
      </c>
    </row>
    <row r="12" spans="1:13" ht="12.75">
      <c r="A12" t="s">
        <v>7</v>
      </c>
      <c r="E12">
        <v>1068</v>
      </c>
      <c r="F12" t="s">
        <v>65</v>
      </c>
      <c r="J12" s="16"/>
      <c r="K12" s="18" t="s">
        <v>46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48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49</v>
      </c>
      <c r="L14" s="22"/>
      <c r="M14" s="33">
        <f t="shared" si="0"/>
        <v>0</v>
      </c>
    </row>
    <row r="15" spans="10:13" ht="12.75">
      <c r="J15" s="15" t="s">
        <v>50</v>
      </c>
      <c r="K15" s="26" t="s">
        <v>51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92565.88</v>
      </c>
      <c r="J16" s="15" t="s">
        <v>52</v>
      </c>
      <c r="K16" s="26" t="s">
        <v>53</v>
      </c>
      <c r="L16" s="21">
        <v>9</v>
      </c>
      <c r="M16" s="33">
        <f t="shared" si="0"/>
        <v>965.0737799999999</v>
      </c>
    </row>
    <row r="17" spans="1:13" ht="12.75">
      <c r="A17" t="s">
        <v>10</v>
      </c>
      <c r="F17" s="5">
        <v>85237</v>
      </c>
      <c r="J17" s="16" t="s">
        <v>54</v>
      </c>
      <c r="K17" s="18" t="s">
        <v>55</v>
      </c>
      <c r="L17" s="23">
        <v>10.2</v>
      </c>
      <c r="M17" s="33">
        <f>L17*81.37*1.202</f>
        <v>997.6287479999999</v>
      </c>
    </row>
    <row r="18" spans="2:13" ht="12.75">
      <c r="B18" t="s">
        <v>11</v>
      </c>
      <c r="F18" s="9">
        <f>F17/F16</f>
        <v>0.9208252544025941</v>
      </c>
      <c r="J18" s="20"/>
      <c r="K18" s="27" t="s">
        <v>56</v>
      </c>
      <c r="L18" s="28">
        <f>SUM(L7:L17)</f>
        <v>29.2</v>
      </c>
      <c r="M18" s="34">
        <f>SUM(M7:M17)</f>
        <v>3035.006728</v>
      </c>
    </row>
    <row r="19" spans="1:11" ht="12.75">
      <c r="A19" t="s">
        <v>94</v>
      </c>
      <c r="F19" s="5">
        <v>1246.92</v>
      </c>
      <c r="K19" s="1" t="s">
        <v>57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86483.92</v>
      </c>
      <c r="J20" s="22" t="s">
        <v>33</v>
      </c>
      <c r="K20" s="14"/>
      <c r="L20" s="22" t="s">
        <v>36</v>
      </c>
      <c r="M20" s="22" t="s">
        <v>39</v>
      </c>
    </row>
    <row r="21" spans="10:13" ht="12.75">
      <c r="J21" s="23" t="s">
        <v>34</v>
      </c>
      <c r="K21" s="23" t="s">
        <v>35</v>
      </c>
      <c r="L21" s="23" t="s">
        <v>58</v>
      </c>
      <c r="M21" s="23" t="s">
        <v>40</v>
      </c>
    </row>
    <row r="22" spans="2:13" ht="12.75">
      <c r="B22" s="1" t="s">
        <v>13</v>
      </c>
      <c r="C22" s="1"/>
      <c r="J22" s="20">
        <v>1</v>
      </c>
      <c r="K22" s="20" t="s">
        <v>101</v>
      </c>
      <c r="L22" s="25">
        <v>3.5</v>
      </c>
      <c r="M22" s="33">
        <f>L22*89.21*1.202*1.15</f>
        <v>431.6024404999999</v>
      </c>
    </row>
    <row r="23" spans="10:13" ht="12.75">
      <c r="J23" s="20">
        <v>2</v>
      </c>
      <c r="K23" s="20" t="s">
        <v>104</v>
      </c>
      <c r="L23" s="25">
        <v>1.03</v>
      </c>
      <c r="M23" s="33">
        <f aca="true" t="shared" si="1" ref="M23:M38">L23*89.21*1.202*1.15</f>
        <v>127.01443248999998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1.03</v>
      </c>
      <c r="M24" s="33">
        <f t="shared" si="1"/>
        <v>127.01443248999998</v>
      </c>
    </row>
    <row r="25" spans="1:13" ht="12.75">
      <c r="A25" t="s">
        <v>15</v>
      </c>
      <c r="D25" t="s">
        <v>85</v>
      </c>
      <c r="F25" s="11">
        <v>4047.13</v>
      </c>
      <c r="J25" s="20">
        <v>4</v>
      </c>
      <c r="K25" s="20" t="s">
        <v>109</v>
      </c>
      <c r="L25" s="25">
        <v>1.07</v>
      </c>
      <c r="M25" s="33">
        <f t="shared" si="1"/>
        <v>131.94703181</v>
      </c>
    </row>
    <row r="26" spans="1:13" ht="12.75">
      <c r="A26" s="6" t="s">
        <v>18</v>
      </c>
      <c r="D26" t="s">
        <v>86</v>
      </c>
      <c r="F26" s="5">
        <v>6219.15</v>
      </c>
      <c r="J26" s="20">
        <v>5</v>
      </c>
      <c r="K26" s="20" t="s">
        <v>111</v>
      </c>
      <c r="L26" s="25">
        <v>1</v>
      </c>
      <c r="M26" s="33">
        <f t="shared" si="1"/>
        <v>123.31498299999998</v>
      </c>
    </row>
    <row r="27" spans="1:13" ht="12.75">
      <c r="A27" s="6" t="s">
        <v>100</v>
      </c>
      <c r="F27" s="5">
        <v>0</v>
      </c>
      <c r="J27" s="20">
        <v>6</v>
      </c>
      <c r="K27" s="20" t="s">
        <v>113</v>
      </c>
      <c r="L27" s="25">
        <v>0.56</v>
      </c>
      <c r="M27" s="33">
        <f t="shared" si="1"/>
        <v>69.05639047999999</v>
      </c>
    </row>
    <row r="28" spans="1:13" ht="12.75">
      <c r="A28" s="4" t="s">
        <v>30</v>
      </c>
      <c r="B28" s="1"/>
      <c r="F28" s="32">
        <f>F25+F26+F27</f>
        <v>10266.279999999999</v>
      </c>
      <c r="J28" s="20">
        <v>7</v>
      </c>
      <c r="K28" s="20" t="s">
        <v>114</v>
      </c>
      <c r="L28" s="25">
        <v>91.77</v>
      </c>
      <c r="M28" s="33">
        <f t="shared" si="1"/>
        <v>11316.615989909998</v>
      </c>
    </row>
    <row r="29" spans="1:13" ht="12.75">
      <c r="A29" s="4" t="s">
        <v>19</v>
      </c>
      <c r="J29" s="20">
        <v>8</v>
      </c>
      <c r="K29" s="20" t="s">
        <v>125</v>
      </c>
      <c r="L29" s="25">
        <v>2.28</v>
      </c>
      <c r="M29" s="33">
        <f t="shared" si="1"/>
        <v>281.1581612399999</v>
      </c>
    </row>
    <row r="30" spans="1:13" ht="12.75">
      <c r="A30" t="s">
        <v>90</v>
      </c>
      <c r="D30" s="5">
        <v>1.01</v>
      </c>
      <c r="E30" t="s">
        <v>17</v>
      </c>
      <c r="F30" s="11">
        <f>E7*D30</f>
        <v>6520.055</v>
      </c>
      <c r="J30" s="20">
        <v>9</v>
      </c>
      <c r="K30" s="20" t="s">
        <v>126</v>
      </c>
      <c r="L30" s="25">
        <v>45</v>
      </c>
      <c r="M30" s="33">
        <f t="shared" si="1"/>
        <v>5549.174234999999</v>
      </c>
    </row>
    <row r="31" spans="1:13" ht="12.75">
      <c r="A31" t="s">
        <v>91</v>
      </c>
      <c r="J31" s="20">
        <v>10</v>
      </c>
      <c r="K31" s="20" t="s">
        <v>127</v>
      </c>
      <c r="L31" s="25">
        <v>4.5</v>
      </c>
      <c r="M31" s="33">
        <f t="shared" si="1"/>
        <v>554.9174234999999</v>
      </c>
    </row>
    <row r="32" spans="2:13" ht="12.75">
      <c r="B32">
        <f>F32/D32</f>
        <v>1947</v>
      </c>
      <c r="C32" t="s">
        <v>20</v>
      </c>
      <c r="D32" s="5">
        <v>2.89</v>
      </c>
      <c r="E32" t="s">
        <v>17</v>
      </c>
      <c r="F32" s="5">
        <v>5626.83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92</v>
      </c>
      <c r="B33">
        <v>1000.5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93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81</v>
      </c>
      <c r="B35" s="4"/>
      <c r="C35" s="10"/>
      <c r="F35" s="32">
        <f>SUM(F30:F34)</f>
        <v>12146.885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66</v>
      </c>
      <c r="B36" s="10"/>
      <c r="C36" s="10"/>
      <c r="F36" s="1"/>
      <c r="J36" s="20">
        <v>15</v>
      </c>
      <c r="K36" s="20"/>
      <c r="L36" s="25"/>
      <c r="M36" s="33">
        <f t="shared" si="1"/>
        <v>0</v>
      </c>
    </row>
    <row r="37" spans="1:13" ht="12.75">
      <c r="A37" s="10" t="s">
        <v>67</v>
      </c>
      <c r="B37" s="10">
        <v>3</v>
      </c>
      <c r="C37" s="10"/>
      <c r="D37" s="5">
        <v>5483</v>
      </c>
      <c r="F37" s="37">
        <f>B37*D37</f>
        <v>16449</v>
      </c>
      <c r="J37" s="20">
        <v>16</v>
      </c>
      <c r="K37" s="20"/>
      <c r="L37" s="25"/>
      <c r="M37" s="33">
        <f t="shared" si="1"/>
        <v>0</v>
      </c>
    </row>
    <row r="38" spans="1:13" ht="12.75">
      <c r="A38" s="4" t="s">
        <v>80</v>
      </c>
      <c r="B38" s="1"/>
      <c r="F38" s="8">
        <f>SUM(F37)</f>
        <v>16449</v>
      </c>
      <c r="J38" s="20">
        <v>17</v>
      </c>
      <c r="K38" s="20"/>
      <c r="L38" s="25"/>
      <c r="M38" s="33">
        <f t="shared" si="1"/>
        <v>0</v>
      </c>
    </row>
    <row r="39" spans="1:13" ht="12.75">
      <c r="A39" s="4" t="s">
        <v>68</v>
      </c>
      <c r="B39" s="4"/>
      <c r="J39" s="20"/>
      <c r="K39" s="30" t="s">
        <v>56</v>
      </c>
      <c r="L39" s="28">
        <f>SUM(L22:L38)</f>
        <v>151.74</v>
      </c>
      <c r="M39" s="34">
        <f>SUM(M22:M38)</f>
        <v>18711.815520419997</v>
      </c>
    </row>
    <row r="40" spans="1:11" ht="12.75">
      <c r="A40" t="s">
        <v>21</v>
      </c>
      <c r="C40">
        <v>151517</v>
      </c>
      <c r="D40">
        <v>219171.6</v>
      </c>
      <c r="E40">
        <v>6455.5</v>
      </c>
      <c r="F40" s="35">
        <f>C40/D40*E40</f>
        <v>4462.795332515709</v>
      </c>
      <c r="K40" s="1" t="s">
        <v>60</v>
      </c>
    </row>
    <row r="41" spans="1:13" ht="12.75">
      <c r="A41" t="s">
        <v>22</v>
      </c>
      <c r="C41">
        <v>106295</v>
      </c>
      <c r="D41">
        <v>219171.6</v>
      </c>
      <c r="E41">
        <v>6455.5</v>
      </c>
      <c r="F41" s="35">
        <f>C41/D41*E41</f>
        <v>3130.8224811061286</v>
      </c>
      <c r="J41" s="22" t="s">
        <v>33</v>
      </c>
      <c r="K41" s="22"/>
      <c r="L41" s="22" t="s">
        <v>61</v>
      </c>
      <c r="M41" s="22" t="s">
        <v>39</v>
      </c>
    </row>
    <row r="42" spans="1:13" ht="12.75">
      <c r="A42" t="s">
        <v>23</v>
      </c>
      <c r="F42" s="11">
        <f>M39</f>
        <v>18711.815520419997</v>
      </c>
      <c r="J42" s="23" t="s">
        <v>34</v>
      </c>
      <c r="K42" s="23" t="s">
        <v>35</v>
      </c>
      <c r="L42" s="23"/>
      <c r="M42" s="23" t="s">
        <v>62</v>
      </c>
    </row>
    <row r="43" spans="1:13" ht="12.75">
      <c r="A43" t="s">
        <v>84</v>
      </c>
      <c r="J43" s="20">
        <v>1</v>
      </c>
      <c r="K43" s="20" t="s">
        <v>102</v>
      </c>
      <c r="L43" s="25" t="s">
        <v>103</v>
      </c>
      <c r="M43" s="25">
        <v>500</v>
      </c>
    </row>
    <row r="44" spans="2:13" ht="12.75">
      <c r="B44">
        <v>6455.5</v>
      </c>
      <c r="C44" t="s">
        <v>16</v>
      </c>
      <c r="D44" s="5"/>
      <c r="F44" s="11">
        <v>721.2</v>
      </c>
      <c r="J44" s="20">
        <v>2</v>
      </c>
      <c r="K44" s="20" t="s">
        <v>106</v>
      </c>
      <c r="L44" s="25" t="s">
        <v>107</v>
      </c>
      <c r="M44" s="25">
        <v>80</v>
      </c>
    </row>
    <row r="45" spans="1:13" ht="12.75">
      <c r="A45" t="s">
        <v>24</v>
      </c>
      <c r="F45" s="11">
        <f>M58</f>
        <v>6082.26</v>
      </c>
      <c r="J45" s="20">
        <v>3</v>
      </c>
      <c r="K45" s="20" t="s">
        <v>108</v>
      </c>
      <c r="L45" s="25" t="s">
        <v>107</v>
      </c>
      <c r="M45" s="25">
        <v>350</v>
      </c>
    </row>
    <row r="46" spans="1:13" ht="12.75">
      <c r="A46" t="s">
        <v>25</v>
      </c>
      <c r="J46" s="20">
        <v>4</v>
      </c>
      <c r="K46" s="20" t="s">
        <v>110</v>
      </c>
      <c r="L46" s="25" t="s">
        <v>107</v>
      </c>
      <c r="M46" s="25">
        <v>132</v>
      </c>
    </row>
    <row r="47" spans="1:13" ht="12.75">
      <c r="A47" t="s">
        <v>26</v>
      </c>
      <c r="J47" s="20">
        <v>5</v>
      </c>
      <c r="K47" s="20" t="s">
        <v>112</v>
      </c>
      <c r="L47" s="25"/>
      <c r="M47" s="25">
        <v>385</v>
      </c>
    </row>
    <row r="48" spans="2:13" ht="12.75">
      <c r="B48">
        <v>6455.5</v>
      </c>
      <c r="C48" t="s">
        <v>16</v>
      </c>
      <c r="D48" s="11">
        <v>0.25</v>
      </c>
      <c r="E48" t="s">
        <v>17</v>
      </c>
      <c r="F48" s="11">
        <f>B48*D48</f>
        <v>1613.875</v>
      </c>
      <c r="J48" s="20">
        <v>6</v>
      </c>
      <c r="K48" s="20" t="s">
        <v>95</v>
      </c>
      <c r="L48" s="25" t="s">
        <v>96</v>
      </c>
      <c r="M48" s="25">
        <v>52.16</v>
      </c>
    </row>
    <row r="49" spans="1:13" ht="12.75">
      <c r="A49" s="4" t="s">
        <v>79</v>
      </c>
      <c r="B49" s="4"/>
      <c r="C49" s="10"/>
      <c r="F49" s="32">
        <f>SUM(F40:F48)</f>
        <v>34722.76833404184</v>
      </c>
      <c r="J49" s="20">
        <v>7</v>
      </c>
      <c r="K49" s="20" t="s">
        <v>115</v>
      </c>
      <c r="L49" s="25" t="s">
        <v>116</v>
      </c>
      <c r="M49" s="25">
        <v>581.4</v>
      </c>
    </row>
    <row r="50" spans="1:13" ht="12.75">
      <c r="A50" s="4" t="s">
        <v>69</v>
      </c>
      <c r="J50" s="20">
        <v>8</v>
      </c>
      <c r="K50" s="20" t="s">
        <v>117</v>
      </c>
      <c r="L50" s="25" t="s">
        <v>103</v>
      </c>
      <c r="M50" s="25">
        <v>690</v>
      </c>
    </row>
    <row r="51" spans="1:13" ht="12.75">
      <c r="A51" t="s">
        <v>27</v>
      </c>
      <c r="B51">
        <v>6455.5</v>
      </c>
      <c r="C51" t="s">
        <v>65</v>
      </c>
      <c r="D51" s="5">
        <v>0.19</v>
      </c>
      <c r="E51" t="s">
        <v>17</v>
      </c>
      <c r="F51" s="11">
        <f>B51*D51</f>
        <v>1226.545</v>
      </c>
      <c r="J51" s="20">
        <v>9</v>
      </c>
      <c r="K51" s="20" t="s">
        <v>118</v>
      </c>
      <c r="L51" s="25" t="s">
        <v>119</v>
      </c>
      <c r="M51" s="25">
        <v>226.24</v>
      </c>
    </row>
    <row r="52" spans="1:13" ht="12.75">
      <c r="A52" t="s">
        <v>28</v>
      </c>
      <c r="J52" s="20">
        <v>10</v>
      </c>
      <c r="K52" s="20" t="s">
        <v>120</v>
      </c>
      <c r="L52" s="25" t="s">
        <v>121</v>
      </c>
      <c r="M52" s="25">
        <v>112.5</v>
      </c>
    </row>
    <row r="53" spans="1:13" ht="12.75">
      <c r="A53" s="7" t="s">
        <v>83</v>
      </c>
      <c r="J53" s="20">
        <v>11</v>
      </c>
      <c r="K53" s="20" t="s">
        <v>122</v>
      </c>
      <c r="L53" s="25" t="s">
        <v>123</v>
      </c>
      <c r="M53" s="25">
        <v>2876</v>
      </c>
    </row>
    <row r="54" spans="2:13" ht="12.75">
      <c r="B54">
        <v>6455.5</v>
      </c>
      <c r="C54" t="s">
        <v>82</v>
      </c>
      <c r="D54" s="11">
        <v>0.69</v>
      </c>
      <c r="F54" s="11">
        <f>B54*D54</f>
        <v>4454.295</v>
      </c>
      <c r="J54" s="20">
        <v>12</v>
      </c>
      <c r="K54" s="20" t="s">
        <v>118</v>
      </c>
      <c r="L54" s="25" t="s">
        <v>124</v>
      </c>
      <c r="M54" s="25">
        <v>96.96</v>
      </c>
    </row>
    <row r="55" spans="1:13" ht="12.75">
      <c r="A55" s="4" t="s">
        <v>70</v>
      </c>
      <c r="B55" s="1"/>
      <c r="F55" s="32">
        <f>F51+F54</f>
        <v>5680.84</v>
      </c>
      <c r="J55" s="20">
        <v>13</v>
      </c>
      <c r="K55" s="20"/>
      <c r="L55" s="25"/>
      <c r="M55" s="25"/>
    </row>
    <row r="56" spans="1:13" ht="12.75">
      <c r="A56" s="4" t="s">
        <v>71</v>
      </c>
      <c r="J56" s="20">
        <v>14</v>
      </c>
      <c r="K56" s="20"/>
      <c r="L56" s="25"/>
      <c r="M56" s="25"/>
    </row>
    <row r="57" spans="1:13" ht="12.75">
      <c r="A57" s="7" t="s">
        <v>88</v>
      </c>
      <c r="B57" s="7"/>
      <c r="C57" s="7"/>
      <c r="D57" s="7"/>
      <c r="E57" s="7"/>
      <c r="F57" s="7"/>
      <c r="J57" s="20">
        <v>15</v>
      </c>
      <c r="K57" s="20"/>
      <c r="L57" s="25"/>
      <c r="M57" s="25"/>
    </row>
    <row r="58" spans="2:13" ht="12.75">
      <c r="B58">
        <v>6455.5</v>
      </c>
      <c r="C58" t="s">
        <v>82</v>
      </c>
      <c r="D58" s="11">
        <v>2.07</v>
      </c>
      <c r="F58" s="11">
        <f>B58*D58</f>
        <v>13362.884999999998</v>
      </c>
      <c r="J58" s="20"/>
      <c r="K58" s="20"/>
      <c r="L58" s="31" t="s">
        <v>63</v>
      </c>
      <c r="M58" s="34">
        <f>SUM(M43:M57)</f>
        <v>6082.26</v>
      </c>
    </row>
    <row r="59" spans="1:6" ht="12.75">
      <c r="A59" s="4" t="s">
        <v>72</v>
      </c>
      <c r="B59" s="1"/>
      <c r="F59" s="32">
        <f>SUM(F58)</f>
        <v>13362.884999999998</v>
      </c>
    </row>
    <row r="60" spans="1:6" ht="12.75">
      <c r="A60" s="1" t="s">
        <v>29</v>
      </c>
      <c r="B60" s="1"/>
      <c r="F60" s="32">
        <f>F28+F35+F38+F49+F55+F59</f>
        <v>92628.65833404183</v>
      </c>
    </row>
    <row r="61" spans="1:6" ht="12.75">
      <c r="A61" s="1" t="s">
        <v>31</v>
      </c>
      <c r="B61" s="43">
        <v>0.008</v>
      </c>
      <c r="C61" s="1"/>
      <c r="D61" s="1"/>
      <c r="E61" s="1"/>
      <c r="F61" s="32">
        <f>F60*0.8%</f>
        <v>741.0292666723346</v>
      </c>
    </row>
    <row r="62" spans="1:6" ht="15">
      <c r="A62" s="12" t="s">
        <v>32</v>
      </c>
      <c r="B62" s="12"/>
      <c r="C62" s="46"/>
      <c r="D62" s="12"/>
      <c r="E62" s="12"/>
      <c r="F62" s="36">
        <f>F60+F61</f>
        <v>93369.68760071417</v>
      </c>
    </row>
    <row r="63" spans="2:6" ht="12.75">
      <c r="B63" s="39" t="s">
        <v>77</v>
      </c>
      <c r="C63" s="40" t="s">
        <v>78</v>
      </c>
      <c r="D63" s="22" t="s">
        <v>75</v>
      </c>
      <c r="E63" s="22" t="s">
        <v>76</v>
      </c>
      <c r="F63" s="38" t="s">
        <v>97</v>
      </c>
    </row>
    <row r="64" spans="1:6" ht="12.75">
      <c r="A64" s="13"/>
      <c r="B64" s="41">
        <v>41579</v>
      </c>
      <c r="C64" s="42">
        <v>349436</v>
      </c>
      <c r="D64" s="44">
        <f>F20</f>
        <v>86483.92</v>
      </c>
      <c r="E64" s="44">
        <f>F62</f>
        <v>93369.68760071417</v>
      </c>
      <c r="F64" s="45">
        <f>C64+D64-E64</f>
        <v>342550.23239928583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2011-12-17T09:54:41Z</cp:lastPrinted>
  <dcterms:created xsi:type="dcterms:W3CDTF">2008-08-18T07:30:19Z</dcterms:created>
  <dcterms:modified xsi:type="dcterms:W3CDTF">2013-01-30T16:42:28Z</dcterms:modified>
  <cp:category/>
  <cp:version/>
  <cp:contentType/>
  <cp:contentStatus/>
</cp:coreProperties>
</file>