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<sst xmlns="http://schemas.openxmlformats.org/spreadsheetml/2006/main" count="127" uniqueCount="100">
  <si>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</si>
  <si>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</si>
  <si>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</si>
  <si>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</si>
  <si>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</si>
  <si>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</si>
  <si>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</si>
  <si>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</si>
  <si>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</si>
  <si>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</si>
  <si>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</si>
  <si>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</si>
  <si>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</si>
  <si>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</si>
  <si>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</si>
  <si>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</si>
  <si>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</si>
  <si>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</si>
  <si>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</si>
  <si>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</si>
  <si>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</si>
  <si>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</si>
  <si>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</si>
  <si>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</si>
  <si>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</si>
  <si>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</si>
  <si>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</si>
  <si>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</si>
  <si>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</si>
  <si>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</si>
  <si>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</si>
  <si>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</si>
  <si>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</si>
  <si>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</si>
  <si>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</si>
  <si>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</si>
  <si>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</si>
  <si>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</si>
  <si>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</si>
  <si>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</si>
  <si>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</si>
  <si>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</si>
  <si>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</si>
  <si>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</si>
  <si>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</si>
  <si>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</si>
  <si>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</si>
  <si>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</si>
  <si>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</si>
  <si>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</si>
  <si>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</si>
  <si>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</si>
  <si>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</si>
  <si>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</si>
  <si>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</si>
  <si>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</si>
  <si>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</si>
  <si>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</si>
  <si>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</si>
  <si>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</si>
  <si>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</si>
  <si>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</si>
  <si>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</si>
  <si>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</si>
  <si>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</si>
  <si>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</si>
  <si>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</si>
  <si>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</si>
  <si>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</si>
  <si>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</si>
  <si>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</si>
  <si>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</si>
  <si>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</si>
  <si>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</si>
  <si>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</si>
  <si>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</si>
  <si>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</si>
  <si>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</si>
  <si>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</si>
  <si>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</si>
  <si>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</si>
  <si>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</si>
  <si>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</si>
  <si>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</si>
  <si>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</si>
  <si>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</si>
  <si>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</si>
  <si>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</si>
  <si>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</si>
  <si>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</si>
  <si>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01.01</t>
  </si>
  <si>
    <t>декабрь</t>
  </si>
  <si>
    <t xml:space="preserve">                    за декабрь  2012 г.</t>
  </si>
  <si>
    <t>3.  Материалы</t>
  </si>
  <si>
    <t>(за год)</t>
  </si>
  <si>
    <t>Смена труб Д 89 (15мп)</t>
  </si>
  <si>
    <t>Труба Д 89</t>
  </si>
  <si>
    <t>15мп</t>
  </si>
  <si>
    <t>Карбид</t>
  </si>
  <si>
    <t>5кг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</si>
</sst>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M33" sqref="M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22026.07</v>
      </c>
      <c r="J17" s="16" t="s">
        <v>62</v>
      </c>
      <c r="K17" s="18" t="s">
        <v>63</v>
      </c>
      <c r="L17" s="23">
        <v>1.88</v>
      </c>
      <c r="M17" s="33">
        <f t="shared" si="0"/>
        <v>201.59318959999996</v>
      </c>
    </row>
    <row r="18" spans="2:13" ht="12.75">
      <c r="B18" t="s">
        <v>11</v>
      </c>
      <c r="F18" s="9">
        <f>F17/F16</f>
        <v>1.486234526874066</v>
      </c>
      <c r="J18" s="20"/>
      <c r="K18" s="27" t="s">
        <v>64</v>
      </c>
      <c r="L18" s="28">
        <f>SUM(L7:L17)</f>
        <v>5.88</v>
      </c>
      <c r="M18" s="34">
        <f>SUM(M7:M17)</f>
        <v>630.5148695999999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22026.07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 t="s">
        <v>95</v>
      </c>
      <c r="L22" s="23">
        <v>26.22</v>
      </c>
      <c r="M22" s="33">
        <f aca="true" t="shared" si="1" ref="M22:M27">L22*89.21*1.202*1.15</f>
        <v>3233.318854259999</v>
      </c>
    </row>
    <row r="23" spans="10:13" ht="12.75">
      <c r="J23" s="23">
        <v>2</v>
      </c>
      <c r="K23" s="43"/>
      <c r="L23" s="23"/>
      <c r="M23" s="33">
        <f t="shared" si="1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1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93</v>
      </c>
      <c r="B27" t="s">
        <v>94</v>
      </c>
      <c r="F27" s="5">
        <v>565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2877.65</v>
      </c>
      <c r="J28" s="20"/>
      <c r="K28" s="30" t="s">
        <v>64</v>
      </c>
      <c r="L28" s="28">
        <v>0</v>
      </c>
      <c r="M28" s="45">
        <f>SUM(M22:M27)</f>
        <v>3233.318854259999</v>
      </c>
    </row>
    <row r="29" spans="1:11" ht="12.75">
      <c r="A29" s="4" t="s">
        <v>20</v>
      </c>
      <c r="K29" s="1" t="s">
        <v>68</v>
      </c>
    </row>
    <row r="30" spans="1:13" ht="12.75">
      <c r="A30" t="s">
        <v>86</v>
      </c>
      <c r="D30" s="5">
        <v>1.01</v>
      </c>
      <c r="E30" t="s">
        <v>18</v>
      </c>
      <c r="F30" s="11">
        <f>E7*D30</f>
        <v>1328.15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87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471.99999999999994</v>
      </c>
      <c r="C32" t="s">
        <v>21</v>
      </c>
      <c r="D32" s="5">
        <v>2.89</v>
      </c>
      <c r="E32" t="s">
        <v>18</v>
      </c>
      <c r="F32" s="5">
        <v>1364.08</v>
      </c>
      <c r="J32" s="23">
        <v>1</v>
      </c>
      <c r="K32" s="43" t="s">
        <v>96</v>
      </c>
      <c r="L32" s="23" t="s">
        <v>97</v>
      </c>
      <c r="M32" s="23">
        <v>4800</v>
      </c>
    </row>
    <row r="33" spans="1:13" ht="12.75">
      <c r="A33" t="s">
        <v>88</v>
      </c>
      <c r="B33">
        <v>696</v>
      </c>
      <c r="C33" t="s">
        <v>17</v>
      </c>
      <c r="D33" s="5">
        <v>0.4</v>
      </c>
      <c r="E33" t="s">
        <v>18</v>
      </c>
      <c r="F33" s="11">
        <f>B33*D33</f>
        <v>278.40000000000003</v>
      </c>
      <c r="J33" s="23">
        <v>2</v>
      </c>
      <c r="K33" s="43" t="s">
        <v>98</v>
      </c>
      <c r="L33" s="23" t="s">
        <v>99</v>
      </c>
      <c r="M33" s="23">
        <v>250</v>
      </c>
    </row>
    <row r="34" spans="1:13" ht="12.75">
      <c r="A34" t="s">
        <v>89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2970.63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155270</v>
      </c>
      <c r="D37">
        <v>219171.6</v>
      </c>
      <c r="E37">
        <v>1315</v>
      </c>
      <c r="F37" s="36">
        <f>C37/D37*E37</f>
        <v>931.5990301663172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105245</v>
      </c>
      <c r="D38">
        <v>219171.6</v>
      </c>
      <c r="E38">
        <v>1315</v>
      </c>
      <c r="F38" s="36">
        <f>C38/D38*E38</f>
        <v>631.455786242378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3233.318854259999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5050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0.25</v>
      </c>
      <c r="E45" t="s">
        <v>18</v>
      </c>
      <c r="F45" s="11">
        <f>B45*D45</f>
        <v>328.75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10175.123670668694</v>
      </c>
      <c r="J46" s="20"/>
      <c r="K46" s="20"/>
      <c r="L46" s="31" t="s">
        <v>71</v>
      </c>
      <c r="M46" s="34">
        <f>SUM(M32:M45)</f>
        <v>5050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0.15</v>
      </c>
      <c r="E48" t="s">
        <v>18</v>
      </c>
      <c r="F48" s="11">
        <f>B48*D48</f>
        <v>197.25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0.63</v>
      </c>
      <c r="E51" t="s">
        <v>18</v>
      </c>
      <c r="F51" s="11">
        <f>B51*D51</f>
        <v>828.45</v>
      </c>
    </row>
    <row r="52" spans="1:6" ht="12.75">
      <c r="A52" s="4" t="s">
        <v>34</v>
      </c>
      <c r="F52" s="32">
        <f>F48+F51</f>
        <v>1025.7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1.72</v>
      </c>
      <c r="E55" t="s">
        <v>18</v>
      </c>
      <c r="F55" s="11">
        <f>B55*D55</f>
        <v>2261.8</v>
      </c>
    </row>
    <row r="56" spans="1:6" ht="12.75">
      <c r="A56" s="4" t="s">
        <v>36</v>
      </c>
      <c r="F56" s="8">
        <f>SUM(F55)</f>
        <v>2261.8</v>
      </c>
    </row>
    <row r="57" spans="1:6" ht="12.75">
      <c r="A57" s="1" t="s">
        <v>37</v>
      </c>
      <c r="B57" s="1"/>
      <c r="F57" s="32">
        <f>F28+F35+F46+F52+F56</f>
        <v>19310.903670668693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154.48722936534955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19465.390900034043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90</v>
      </c>
    </row>
    <row r="61" spans="1:6" ht="12.75">
      <c r="A61" s="13"/>
      <c r="B61" s="40">
        <v>41609</v>
      </c>
      <c r="C61" s="41">
        <v>101826</v>
      </c>
      <c r="D61" s="46">
        <f>F20</f>
        <v>22026.07</v>
      </c>
      <c r="E61" s="46">
        <f>F59</f>
        <v>19465.390900034043</v>
      </c>
      <c r="F61" s="47">
        <f>C61+D61-E61</f>
        <v>104386.67909996596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2013-02-24T17:26:53Z</dcterms:modified>
  <cp:category/>
  <cp:version/>
  <cp:contentType/>
  <cp:contentStatus/>
</cp:coreProperties>
</file>