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<sst xmlns="http://schemas.openxmlformats.org/spreadsheetml/2006/main" count="131" uniqueCount="103">
  <si>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</si>
  <si>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</si>
  <si>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</si>
  <si>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</si>
  <si>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</si>
  <si>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</si>
  <si>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</si>
  <si>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</si>
  <si>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</si>
  <si>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</si>
  <si>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</si>
  <si>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</si>
  <si>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</si>
  <si>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</si>
  <si>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</si>
  <si>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</si>
  <si>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</si>
  <si>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</si>
  <si>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</si>
  <si>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</si>
  <si>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</si>
  <si>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</si>
  <si>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</si>
  <si>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</si>
  <si>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</si>
  <si>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</si>
  <si>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</si>
  <si>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</si>
  <si>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</si>
  <si>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</si>
  <si>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</si>
  <si>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</si>
  <si>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</si>
  <si>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</si>
  <si>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</si>
  <si>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</si>
  <si>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</si>
  <si>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</si>
  <si>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</si>
  <si>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</si>
  <si>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</si>
  <si>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</si>
  <si>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</si>
  <si>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</si>
  <si>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</si>
  <si>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</si>
  <si>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</si>
  <si>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</si>
  <si>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</si>
  <si>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</si>
  <si>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</si>
  <si>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</si>
  <si>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</si>
  <si>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</si>
  <si>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</si>
  <si>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</si>
  <si>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</si>
  <si>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</si>
  <si>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</si>
  <si>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</si>
  <si>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</si>
  <si>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</si>
  <si>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</si>
  <si>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</si>
  <si>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</si>
  <si>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</si>
  <si>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</si>
  <si>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</si>
  <si>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</si>
  <si>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</si>
  <si>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</si>
  <si>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</si>
  <si>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</si>
  <si>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</si>
  <si>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</si>
  <si>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</si>
  <si>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</si>
  <si>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</si>
  <si>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</si>
  <si>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</si>
  <si>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</si>
  <si>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</si>
  <si>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</si>
  <si>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</si>
  <si>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</si>
  <si>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</si>
  <si>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</si>
  <si>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</si>
  <si>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</si>
  <si>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</si>
  <si>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(Спарк,эр-телеком,ростелеком)</t>
  </si>
  <si>
    <t>Лампа</t>
  </si>
  <si>
    <t>ост.на 01.07.</t>
  </si>
  <si>
    <t>июнь</t>
  </si>
  <si>
    <t xml:space="preserve">                    за июнь  2012 г.</t>
  </si>
  <si>
    <t xml:space="preserve">3.  </t>
  </si>
  <si>
    <t>Смена обратного клапана (1шт) п-д5</t>
  </si>
  <si>
    <t>Обратный клапан</t>
  </si>
  <si>
    <t>1шт</t>
  </si>
  <si>
    <t xml:space="preserve">Сгон Д 25 </t>
  </si>
  <si>
    <t>Смена сгона Д 25 (1шт) п-д5</t>
  </si>
  <si>
    <t>Смена ламп (6шт) п-д1,2 т.п.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</si>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</sst>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7">
      <selection activeCell="K42" sqref="K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94</v>
      </c>
    </row>
    <row r="3" spans="2:13" ht="12.75">
      <c r="B3" s="1" t="s">
        <v>84</v>
      </c>
      <c r="C3" s="8" t="s">
        <v>93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3465.6</v>
      </c>
      <c r="F7" t="s">
        <v>73</v>
      </c>
      <c r="J7" s="15"/>
      <c r="K7" s="15" t="s">
        <v>50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929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1029.5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1375.7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500</v>
      </c>
      <c r="F12" t="s">
        <v>73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36301.62</v>
      </c>
      <c r="J16" s="15" t="s">
        <v>60</v>
      </c>
      <c r="K16" s="26" t="s">
        <v>61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35394.37</v>
      </c>
      <c r="J17" s="16" t="s">
        <v>62</v>
      </c>
      <c r="K17" s="18" t="s">
        <v>63</v>
      </c>
      <c r="L17" s="23">
        <v>5.93</v>
      </c>
      <c r="M17" s="33">
        <f>L17*81.37*1.202</f>
        <v>579.9939681999999</v>
      </c>
    </row>
    <row r="18" spans="2:13" ht="12.75">
      <c r="B18" t="s">
        <v>11</v>
      </c>
      <c r="F18" s="9">
        <f>F17/F16</f>
        <v>0.9750080023976891</v>
      </c>
      <c r="J18" s="20"/>
      <c r="K18" s="27" t="s">
        <v>64</v>
      </c>
      <c r="L18" s="28">
        <f>SUM(L7:L17)</f>
        <v>17.93</v>
      </c>
      <c r="M18" s="34">
        <f>SUM(M7:M17)</f>
        <v>1753.6748482</v>
      </c>
    </row>
    <row r="19" spans="1:11" ht="12.75">
      <c r="A19" t="s">
        <v>90</v>
      </c>
      <c r="F19" s="5">
        <v>996.92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36391.29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35">
        <v>1.09</v>
      </c>
      <c r="M22" s="33">
        <f>L22*81.37*1.202</f>
        <v>106.60934660000001</v>
      </c>
    </row>
    <row r="23" spans="10:13" ht="12.75">
      <c r="J23" s="20">
        <v>2</v>
      </c>
      <c r="K23" s="20" t="s">
        <v>100</v>
      </c>
      <c r="L23" s="35">
        <v>0.41</v>
      </c>
      <c r="M23" s="33">
        <f aca="true" t="shared" si="0" ref="M23:M34">L23*81.37*1.202</f>
        <v>40.1007634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35">
        <v>0.42</v>
      </c>
      <c r="M24" s="33">
        <f t="shared" si="0"/>
        <v>41.078830800000006</v>
      </c>
    </row>
    <row r="25" spans="1:13" ht="12.75">
      <c r="A25" t="s">
        <v>15</v>
      </c>
      <c r="D25" t="s">
        <v>82</v>
      </c>
      <c r="F25" s="11">
        <v>4144.5</v>
      </c>
      <c r="J25" s="20">
        <v>4</v>
      </c>
      <c r="K25" s="20"/>
      <c r="L25" s="35"/>
      <c r="M25" s="33">
        <f t="shared" si="0"/>
        <v>0</v>
      </c>
    </row>
    <row r="26" spans="1:13" ht="12.75">
      <c r="A26" s="6" t="s">
        <v>18</v>
      </c>
      <c r="D26" t="s">
        <v>83</v>
      </c>
      <c r="F26" s="5">
        <v>2586.22</v>
      </c>
      <c r="J26" s="20">
        <v>5</v>
      </c>
      <c r="K26" s="20"/>
      <c r="L26" s="35"/>
      <c r="M26" s="33">
        <f t="shared" si="0"/>
        <v>0</v>
      </c>
    </row>
    <row r="27" spans="1:13" ht="12.75">
      <c r="A27" s="6" t="s">
        <v>95</v>
      </c>
      <c r="F27" s="5">
        <v>0</v>
      </c>
      <c r="J27" s="20">
        <v>6</v>
      </c>
      <c r="K27" s="20"/>
      <c r="L27" s="35"/>
      <c r="M27" s="33">
        <f t="shared" si="0"/>
        <v>0</v>
      </c>
    </row>
    <row r="28" spans="1:13" ht="12.75">
      <c r="A28" s="4" t="s">
        <v>38</v>
      </c>
      <c r="F28" s="32">
        <f>F25+F26+F27</f>
        <v>6730.719999999999</v>
      </c>
      <c r="J28" s="20">
        <v>7</v>
      </c>
      <c r="K28" s="20"/>
      <c r="L28" s="3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0"/>
        <v>0</v>
      </c>
    </row>
    <row r="30" spans="1:13" ht="12.75">
      <c r="A30" t="s">
        <v>86</v>
      </c>
      <c r="D30" s="5">
        <v>0.92</v>
      </c>
      <c r="E30" t="s">
        <v>17</v>
      </c>
      <c r="F30" s="11">
        <f>E7*D30</f>
        <v>3188.352</v>
      </c>
      <c r="J30" s="20">
        <v>9</v>
      </c>
      <c r="K30" s="20"/>
      <c r="L30" s="3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35"/>
      <c r="M31" s="33">
        <f t="shared" si="0"/>
        <v>0</v>
      </c>
    </row>
    <row r="32" spans="2:13" ht="12.75">
      <c r="B32">
        <f>F32/D32</f>
        <v>398</v>
      </c>
      <c r="C32" t="s">
        <v>20</v>
      </c>
      <c r="D32" s="5">
        <v>2.73</v>
      </c>
      <c r="E32" t="s">
        <v>17</v>
      </c>
      <c r="F32" s="5">
        <v>1086.54</v>
      </c>
      <c r="J32" s="20">
        <v>11</v>
      </c>
      <c r="K32" s="20"/>
      <c r="L32" s="35"/>
      <c r="M32" s="33">
        <f t="shared" si="0"/>
        <v>0</v>
      </c>
    </row>
    <row r="33" spans="1:13" ht="12.75">
      <c r="A33" t="s">
        <v>88</v>
      </c>
      <c r="B33">
        <v>1287</v>
      </c>
      <c r="C33" t="s">
        <v>16</v>
      </c>
      <c r="D33" s="5">
        <v>0.3</v>
      </c>
      <c r="E33" t="s">
        <v>17</v>
      </c>
      <c r="F33" s="11">
        <f>B33*D33</f>
        <v>386.09999999999997</v>
      </c>
      <c r="J33" s="20">
        <v>12</v>
      </c>
      <c r="K33" s="20"/>
      <c r="L33" s="35"/>
      <c r="M33" s="33">
        <f t="shared" si="0"/>
        <v>0</v>
      </c>
    </row>
    <row r="34" spans="1:13" ht="12.75">
      <c r="A34" t="s">
        <v>89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4660.992</v>
      </c>
      <c r="J35" s="20"/>
      <c r="K35" s="30" t="s">
        <v>64</v>
      </c>
      <c r="L35" s="34">
        <f>SUM(L22:L34)</f>
        <v>1.92</v>
      </c>
      <c r="M35" s="34">
        <f>SUM(M22:M34)</f>
        <v>187.78894080000003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137614</v>
      </c>
      <c r="D37">
        <v>219171.6</v>
      </c>
      <c r="E37">
        <v>3465.6</v>
      </c>
      <c r="F37" s="36">
        <f>C37/D37*E37</f>
        <v>2175.9894000865074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110873</v>
      </c>
      <c r="D38">
        <v>219171.6</v>
      </c>
      <c r="E38">
        <v>3465.6</v>
      </c>
      <c r="F38" s="36">
        <f>C38/D38*E38</f>
        <v>1753.1535509162684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187.78894080000003</v>
      </c>
      <c r="J39" s="20">
        <v>1</v>
      </c>
      <c r="K39" s="20" t="s">
        <v>97</v>
      </c>
      <c r="L39" s="25" t="s">
        <v>98</v>
      </c>
      <c r="M39" s="25">
        <v>317</v>
      </c>
    </row>
    <row r="40" spans="1:13" ht="12.75">
      <c r="A40" t="s">
        <v>80</v>
      </c>
      <c r="J40" s="20">
        <v>2</v>
      </c>
      <c r="K40" s="20" t="s">
        <v>99</v>
      </c>
      <c r="L40" s="25" t="s">
        <v>98</v>
      </c>
      <c r="M40" s="25">
        <v>16</v>
      </c>
    </row>
    <row r="41" spans="2:13" ht="12.75">
      <c r="B41">
        <v>3465.6</v>
      </c>
      <c r="C41" t="s">
        <v>16</v>
      </c>
      <c r="D41" s="5"/>
      <c r="F41" s="11">
        <v>0</v>
      </c>
      <c r="J41" s="20">
        <v>3</v>
      </c>
      <c r="K41" s="20" t="s">
        <v>91</v>
      </c>
      <c r="L41" s="25" t="s">
        <v>102</v>
      </c>
      <c r="M41" s="25">
        <v>39.12</v>
      </c>
    </row>
    <row r="42" spans="1:13" ht="12.75">
      <c r="A42" t="s">
        <v>26</v>
      </c>
      <c r="F42" s="11">
        <f>M54</f>
        <v>372.12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3465.6</v>
      </c>
      <c r="C45" t="s">
        <v>16</v>
      </c>
      <c r="D45" s="11">
        <v>0.29</v>
      </c>
      <c r="E45" t="s">
        <v>17</v>
      </c>
      <c r="F45" s="11">
        <f>B45*D45</f>
        <v>1005.0239999999999</v>
      </c>
      <c r="J45" s="20">
        <v>7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5494.075891802775</v>
      </c>
      <c r="J46" s="20">
        <v>8</v>
      </c>
      <c r="K46" s="20"/>
      <c r="L46" s="25"/>
      <c r="M46" s="25"/>
    </row>
    <row r="47" spans="1:13" ht="12.75">
      <c r="A47" s="4" t="s">
        <v>30</v>
      </c>
      <c r="J47" s="20">
        <v>9</v>
      </c>
      <c r="K47" s="20"/>
      <c r="L47" s="25"/>
      <c r="M47" s="25"/>
    </row>
    <row r="48" spans="1:13" ht="12.75">
      <c r="A48" t="s">
        <v>31</v>
      </c>
      <c r="B48">
        <v>3465.6</v>
      </c>
      <c r="C48" t="s">
        <v>73</v>
      </c>
      <c r="D48" s="5">
        <v>0.13</v>
      </c>
      <c r="E48" t="s">
        <v>17</v>
      </c>
      <c r="F48" s="11">
        <f>B48*D48</f>
        <v>450.528</v>
      </c>
      <c r="J48" s="20">
        <v>10</v>
      </c>
      <c r="K48" s="20"/>
      <c r="L48" s="25"/>
      <c r="M48" s="25"/>
    </row>
    <row r="49" spans="1:13" ht="12.75">
      <c r="A49" t="s">
        <v>32</v>
      </c>
      <c r="J49" s="20">
        <v>11</v>
      </c>
      <c r="K49" s="20"/>
      <c r="L49" s="25"/>
      <c r="M49" s="25"/>
    </row>
    <row r="50" spans="1:13" ht="12.75">
      <c r="A50" s="7" t="s">
        <v>81</v>
      </c>
      <c r="J50" s="20">
        <v>12</v>
      </c>
      <c r="K50" s="20"/>
      <c r="L50" s="25"/>
      <c r="M50" s="25"/>
    </row>
    <row r="51" spans="2:13" ht="12.75">
      <c r="B51">
        <v>3465.6</v>
      </c>
      <c r="C51" t="s">
        <v>16</v>
      </c>
      <c r="D51" s="11">
        <v>0.52</v>
      </c>
      <c r="E51" t="s">
        <v>17</v>
      </c>
      <c r="F51" s="11">
        <f>B51*D51</f>
        <v>1802.112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F48+F51</f>
        <v>2252.6400000000003</v>
      </c>
      <c r="J52" s="20">
        <v>14</v>
      </c>
      <c r="K52" s="20"/>
      <c r="L52" s="25"/>
      <c r="M52" s="25"/>
    </row>
    <row r="53" spans="1:13" ht="12.75">
      <c r="A53" s="4" t="s">
        <v>34</v>
      </c>
      <c r="J53" s="20">
        <v>15</v>
      </c>
      <c r="K53" s="20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/>
      <c r="K54" s="20"/>
      <c r="L54" s="31" t="s">
        <v>71</v>
      </c>
      <c r="M54" s="34">
        <f>SUM(M39:M53)</f>
        <v>372.12</v>
      </c>
    </row>
    <row r="55" spans="2:6" ht="12.75">
      <c r="B55">
        <v>3465.6</v>
      </c>
      <c r="C55" t="s">
        <v>16</v>
      </c>
      <c r="D55" s="11">
        <v>1.65</v>
      </c>
      <c r="E55" t="s">
        <v>17</v>
      </c>
      <c r="F55" s="11">
        <f>B55*D55</f>
        <v>5718.24</v>
      </c>
    </row>
    <row r="56" spans="1:6" ht="12.75">
      <c r="A56" s="4" t="s">
        <v>36</v>
      </c>
      <c r="F56" s="32">
        <f>SUM(F55)</f>
        <v>5718.24</v>
      </c>
    </row>
    <row r="57" spans="1:6" ht="12.75">
      <c r="A57" s="1" t="s">
        <v>37</v>
      </c>
      <c r="B57" s="1"/>
      <c r="F57" s="46">
        <f>F28+F35+F46+F52+F56</f>
        <v>24856.667891802776</v>
      </c>
    </row>
    <row r="58" spans="1:6" ht="12.75">
      <c r="A58" s="1" t="s">
        <v>39</v>
      </c>
      <c r="B58" s="38">
        <v>0.008</v>
      </c>
      <c r="C58" s="1"/>
      <c r="D58" s="1"/>
      <c r="E58" s="1"/>
      <c r="F58" s="32">
        <f>F57*0.8%</f>
        <v>198.8533431344222</v>
      </c>
    </row>
    <row r="59" spans="1:6" ht="15">
      <c r="A59" s="12" t="s">
        <v>40</v>
      </c>
      <c r="B59" s="12"/>
      <c r="C59" s="12"/>
      <c r="D59" s="12"/>
      <c r="E59" s="12"/>
      <c r="F59" s="37">
        <f>F57+F58</f>
        <v>25055.521234937198</v>
      </c>
    </row>
    <row r="60" spans="2:6" ht="12.75">
      <c r="B60" s="39" t="s">
        <v>76</v>
      </c>
      <c r="C60" s="40" t="s">
        <v>77</v>
      </c>
      <c r="D60" s="22" t="s">
        <v>78</v>
      </c>
      <c r="E60" s="22" t="s">
        <v>79</v>
      </c>
      <c r="F60" s="43" t="s">
        <v>92</v>
      </c>
    </row>
    <row r="61" spans="1:6" ht="12.75">
      <c r="A61" s="13"/>
      <c r="B61" s="41">
        <v>41061</v>
      </c>
      <c r="C61" s="42">
        <v>24240</v>
      </c>
      <c r="D61" s="44">
        <f>F20</f>
        <v>36391.29</v>
      </c>
      <c r="E61" s="44">
        <f>F59</f>
        <v>25055.521234937198</v>
      </c>
      <c r="F61" s="45">
        <f>C61+D61-E61</f>
        <v>35575.76876506281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2011-12-17T09:39:04Z</cp:lastPrinted>
  <dcterms:created xsi:type="dcterms:W3CDTF">2008-08-18T07:30:19Z</dcterms:created>
  <dcterms:modified xsi:type="dcterms:W3CDTF">2012-08-28T18:02:25Z</dcterms:modified>
  <cp:category/>
  <cp:version/>
  <cp:contentType/>
  <cp:contentStatus/>
</cp:coreProperties>
</file>