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<sst xmlns="http://schemas.openxmlformats.org/spreadsheetml/2006/main" count="127" uniqueCount="99">
  <si>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</si>
  <si>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</si>
  <si>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</si>
  <si>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</si>
  <si>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</si>
  <si>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</si>
  <si>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</si>
  <si>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</si>
  <si>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</si>
  <si>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</si>
  <si>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</si>
  <si>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</si>
  <si>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</si>
  <si>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</si>
  <si>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</si>
  <si>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</si>
  <si>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</si>
  <si>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</si>
  <si>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</si>
  <si>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</si>
  <si>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</si>
  <si>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</si>
  <si>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</si>
  <si>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</si>
  <si>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</si>
  <si>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</si>
  <si>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</si>
  <si>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</si>
  <si>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</si>
  <si>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</si>
  <si>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</si>
  <si>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</si>
  <si>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</si>
  <si>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</si>
  <si>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</si>
  <si>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</si>
  <si>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</si>
  <si>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</si>
  <si>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</si>
  <si>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</si>
  <si>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</si>
  <si>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</si>
  <si>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</si>
  <si>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</si>
  <si>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</si>
  <si>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</si>
  <si>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</si>
  <si>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</si>
  <si>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</si>
  <si>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</si>
  <si>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</si>
  <si>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</si>
  <si>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</si>
  <si>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</si>
  <si>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</si>
  <si>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</si>
  <si>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</si>
  <si>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</si>
  <si>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</si>
  <si>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</si>
  <si>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</si>
  <si>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</si>
  <si>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</si>
  <si>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</si>
  <si>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</si>
  <si>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</si>
  <si>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</si>
  <si>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</si>
  <si>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</si>
  <si>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</si>
  <si>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</si>
  <si>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</si>
  <si>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</si>
  <si>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</si>
  <si>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</si>
  <si>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</si>
  <si>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</si>
  <si>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</si>
  <si>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</si>
  <si>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</si>
  <si>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</si>
  <si>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</si>
  <si>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</si>
  <si>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</si>
  <si>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</si>
  <si>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1.2 Арендаторы (Интер-телеком)</t>
  </si>
  <si>
    <t>3.  Материалы</t>
  </si>
  <si>
    <t>Лампа</t>
  </si>
  <si>
    <t>ост.на 01.02.</t>
  </si>
  <si>
    <t>январь</t>
  </si>
  <si>
    <t>2012 г.</t>
  </si>
  <si>
    <t xml:space="preserve">                    за январь 2012 г. г.</t>
  </si>
  <si>
    <t>1) Вывоз и захоронение ТБО</t>
  </si>
  <si>
    <t>2) Дежурное освещение</t>
  </si>
  <si>
    <t>3) Дератизация</t>
  </si>
  <si>
    <t>4) ВДПО</t>
  </si>
  <si>
    <t>Очистка кровли от снега и наледи</t>
  </si>
  <si>
    <t>Смена ламп (8шт)</t>
  </si>
  <si>
    <t>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</si>
</sst>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91</v>
      </c>
    </row>
    <row r="3" spans="2:13" ht="12.75">
      <c r="B3" s="1" t="s">
        <v>84</v>
      </c>
      <c r="C3" s="8" t="s">
        <v>89</v>
      </c>
      <c r="D3" s="1" t="s">
        <v>90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2</v>
      </c>
      <c r="M10" s="33">
        <f>L10*81.37*1.202</f>
        <v>195.61348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/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29272.03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20201.05</v>
      </c>
      <c r="J17" s="16" t="s">
        <v>61</v>
      </c>
      <c r="K17" s="18" t="s">
        <v>62</v>
      </c>
      <c r="L17" s="23">
        <v>6.47</v>
      </c>
      <c r="M17" s="33">
        <f>L17*81.37*1.202</f>
        <v>632.8096078</v>
      </c>
    </row>
    <row r="18" spans="2:13" ht="12.75">
      <c r="B18" t="s">
        <v>11</v>
      </c>
      <c r="F18" s="9">
        <f>F17/F16</f>
        <v>0.6901144198062109</v>
      </c>
      <c r="J18" s="20"/>
      <c r="K18" s="27" t="s">
        <v>63</v>
      </c>
      <c r="L18" s="28">
        <f>SUM(L7:L17)</f>
        <v>16.47</v>
      </c>
      <c r="M18" s="34">
        <f>SUM(M7:M17)</f>
        <v>1610.8770078000002</v>
      </c>
    </row>
    <row r="19" spans="1:11" ht="12.75">
      <c r="A19" t="s">
        <v>85</v>
      </c>
      <c r="F19" s="5">
        <v>350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20551.05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112</v>
      </c>
      <c r="M22" s="33">
        <f>L22*81.37*1.202</f>
        <v>10954.35488</v>
      </c>
    </row>
    <row r="23" spans="10:13" ht="12.75">
      <c r="J23" s="20">
        <v>2</v>
      </c>
      <c r="K23" s="20" t="s">
        <v>97</v>
      </c>
      <c r="L23" s="25">
        <v>0.56</v>
      </c>
      <c r="M23" s="33">
        <f aca="true" t="shared" si="0" ref="M23:M33">L23*81.37*1.202</f>
        <v>54.771774400000005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80</v>
      </c>
      <c r="F25" s="11">
        <v>3626.43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81</v>
      </c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6212.65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92</v>
      </c>
      <c r="D30" s="5">
        <v>0.98</v>
      </c>
      <c r="E30" t="s">
        <v>17</v>
      </c>
      <c r="F30" s="11">
        <f>E7*D30</f>
        <v>2740.472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93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942</v>
      </c>
      <c r="C32" t="s">
        <v>20</v>
      </c>
      <c r="D32" s="5">
        <v>2.73</v>
      </c>
      <c r="E32" t="s">
        <v>17</v>
      </c>
      <c r="F32" s="5">
        <v>2571.66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94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95</v>
      </c>
      <c r="B34">
        <v>2796.4</v>
      </c>
      <c r="C34" t="s">
        <v>72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112.56</v>
      </c>
      <c r="M34" s="34">
        <f>SUM(M22:M33)</f>
        <v>11009.126654400001</v>
      </c>
    </row>
    <row r="35" spans="1:11" ht="12.75">
      <c r="A35" s="4" t="s">
        <v>21</v>
      </c>
      <c r="B35" s="10"/>
      <c r="C35" s="10"/>
      <c r="F35" s="32">
        <f>SUM(F30:F34)</f>
        <v>5312.132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141135</v>
      </c>
      <c r="D37">
        <v>219171.6</v>
      </c>
      <c r="E37">
        <v>2796.4</v>
      </c>
      <c r="F37" s="35">
        <f>C37/D37*E37</f>
        <v>1800.7347393549164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126299</v>
      </c>
      <c r="D38">
        <v>219171.6</v>
      </c>
      <c r="E38">
        <v>2796.4</v>
      </c>
      <c r="F38" s="35">
        <f>C38/D38*E38</f>
        <v>1611.4429223494285</v>
      </c>
      <c r="J38" s="20">
        <v>1</v>
      </c>
      <c r="K38" s="20" t="s">
        <v>87</v>
      </c>
      <c r="L38" s="25" t="s">
        <v>98</v>
      </c>
      <c r="M38" s="25">
        <v>45.44</v>
      </c>
    </row>
    <row r="39" spans="1:13" ht="12.75">
      <c r="A39" t="s">
        <v>25</v>
      </c>
      <c r="F39" s="11">
        <f>M34</f>
        <v>11009.126654400001</v>
      </c>
      <c r="J39" s="20">
        <v>2</v>
      </c>
      <c r="K39" s="20"/>
      <c r="L39" s="25"/>
      <c r="M39" s="25"/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2796.4</v>
      </c>
      <c r="C41" t="s">
        <v>16</v>
      </c>
      <c r="D41" s="5"/>
      <c r="F41" s="11">
        <f>B41*D41</f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M48</f>
        <v>45.44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0.23</v>
      </c>
      <c r="E45" t="s">
        <v>17</v>
      </c>
      <c r="F45" s="11">
        <f>B45*D45</f>
        <v>643.172</v>
      </c>
      <c r="J45" s="20">
        <v>8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15109.916316104347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72</v>
      </c>
      <c r="D48" s="5">
        <v>0.12</v>
      </c>
      <c r="E48" t="s">
        <v>17</v>
      </c>
      <c r="F48" s="11">
        <f>B48*D48</f>
        <v>335.568</v>
      </c>
      <c r="J48" s="20"/>
      <c r="K48" s="20"/>
      <c r="L48" s="31" t="s">
        <v>70</v>
      </c>
      <c r="M48" s="28">
        <f>SUM(M38:M47)</f>
        <v>45.44</v>
      </c>
    </row>
    <row r="49" spans="1:6" ht="12.75">
      <c r="A49" t="s">
        <v>32</v>
      </c>
      <c r="F49" s="5"/>
    </row>
    <row r="50" spans="1:6" ht="12.75">
      <c r="A50" s="7" t="s">
        <v>82</v>
      </c>
      <c r="F50" s="5"/>
    </row>
    <row r="51" spans="2:6" ht="12.75">
      <c r="B51">
        <v>2796.4</v>
      </c>
      <c r="C51" t="s">
        <v>16</v>
      </c>
      <c r="D51" s="11">
        <v>0.57</v>
      </c>
      <c r="E51" t="s">
        <v>17</v>
      </c>
      <c r="F51" s="11">
        <f>B51*D51</f>
        <v>1593.9479999999999</v>
      </c>
    </row>
    <row r="52" spans="1:6" ht="12.75">
      <c r="A52" s="4" t="s">
        <v>33</v>
      </c>
      <c r="F52" s="32">
        <f>F48+F51</f>
        <v>1929.5159999999998</v>
      </c>
    </row>
    <row r="53" ht="12.75">
      <c r="A53" s="4" t="s">
        <v>34</v>
      </c>
    </row>
    <row r="54" spans="1:6" ht="12.75">
      <c r="A54" s="7" t="s">
        <v>83</v>
      </c>
      <c r="B54" s="7"/>
      <c r="C54" s="7"/>
      <c r="D54" s="7"/>
      <c r="E54" s="7"/>
      <c r="F54" s="7"/>
    </row>
    <row r="55" spans="2:6" ht="12.75">
      <c r="B55">
        <v>2796.4</v>
      </c>
      <c r="C55" t="s">
        <v>16</v>
      </c>
      <c r="D55" s="11">
        <v>1.38</v>
      </c>
      <c r="E55" t="s">
        <v>17</v>
      </c>
      <c r="F55" s="11">
        <f>B55*D55</f>
        <v>3859.0319999999997</v>
      </c>
    </row>
    <row r="56" spans="1:6" ht="12.75">
      <c r="A56" s="4" t="s">
        <v>35</v>
      </c>
      <c r="F56" s="32">
        <f>SUM(F55)</f>
        <v>3859.0319999999997</v>
      </c>
    </row>
    <row r="57" spans="1:6" ht="12.75">
      <c r="A57" s="1" t="s">
        <v>36</v>
      </c>
      <c r="B57" s="1"/>
      <c r="F57" s="32">
        <f>F28+F35+F46+F52+F56</f>
        <v>32423.246316104345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259.3859705288348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32682.63228663318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88</v>
      </c>
    </row>
    <row r="61" spans="1:6" ht="12.75">
      <c r="A61" s="13"/>
      <c r="B61" s="39">
        <v>40909</v>
      </c>
      <c r="C61" s="40">
        <v>-191230</v>
      </c>
      <c r="D61" s="43">
        <f>F20</f>
        <v>20551.05</v>
      </c>
      <c r="E61" s="43">
        <f>F59</f>
        <v>32682.63228663318</v>
      </c>
      <c r="F61" s="44">
        <f>C61+D61-E61</f>
        <v>-203361.5822866332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2012-03-13T13:57:20Z</dcterms:modified>
  <cp:category/>
  <cp:version/>
  <cp:contentType/>
  <cp:contentStatus/>
</cp:coreProperties>
</file>