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<sst xmlns="http://schemas.openxmlformats.org/spreadsheetml/2006/main" count="147" uniqueCount="115">
  <si>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</si>
  <si>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</si>
  <si>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</si>
  <si>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</si>
  <si>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</si>
  <si>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</si>
  <si>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</si>
  <si>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</si>
  <si>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</si>
  <si>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</si>
  <si>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</si>
  <si>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</si>
  <si>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</si>
  <si>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</si>
  <si>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</si>
  <si>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</si>
  <si>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</si>
  <si>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</si>
  <si>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</si>
  <si>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</si>
  <si>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</si>
  <si>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</si>
  <si>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</si>
  <si>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</si>
  <si>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</si>
  <si>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</si>
  <si>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</si>
  <si>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</si>
  <si>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</si>
  <si>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</si>
  <si>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</si>
  <si>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</si>
  <si>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</si>
  <si>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</si>
  <si>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</si>
  <si>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</si>
  <si>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</si>
  <si>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</si>
  <si>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</si>
  <si>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</si>
  <si>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</si>
  <si>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</si>
  <si>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</si>
  <si>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</si>
  <si>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</si>
  <si>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</si>
  <si>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</si>
  <si>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</si>
  <si>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</si>
  <si>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</si>
  <si>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</si>
  <si>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</si>
  <si>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</si>
  <si>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</si>
  <si>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</si>
  <si>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</si>
  <si>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</si>
  <si>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</si>
  <si>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</si>
  <si>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</si>
  <si>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</si>
  <si>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</si>
  <si>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</si>
  <si>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</si>
  <si>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</si>
  <si>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</si>
  <si>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</si>
  <si>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</si>
  <si>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</si>
  <si>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</si>
  <si>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</si>
  <si>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</si>
  <si>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</si>
  <si>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</si>
  <si>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</si>
  <si>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</si>
  <si>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</si>
  <si>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</si>
  <si>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</si>
  <si>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</si>
  <si>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</si>
  <si>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</si>
  <si>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</si>
  <si>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</si>
  <si>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</si>
  <si>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</si>
  <si>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</si>
  <si>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</si>
  <si>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</si>
  <si>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</si>
  <si>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</si>
  <si>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>Лампа</t>
  </si>
  <si>
    <t>1шт</t>
  </si>
  <si>
    <t>Горгаз (техобслуживание и ремонт)</t>
  </si>
  <si>
    <t>ост.на 01.12</t>
  </si>
  <si>
    <t>ноябрь</t>
  </si>
  <si>
    <t xml:space="preserve">                    за ноябрь  2012 г.</t>
  </si>
  <si>
    <t xml:space="preserve">3.  </t>
  </si>
  <si>
    <t>Устройство врезки (2шт) т.п.</t>
  </si>
  <si>
    <t>Врезка</t>
  </si>
  <si>
    <t>2шт</t>
  </si>
  <si>
    <t>Электроды</t>
  </si>
  <si>
    <t>1кг</t>
  </si>
  <si>
    <t>Сгон Д 20</t>
  </si>
  <si>
    <t>Тройник</t>
  </si>
  <si>
    <t>К/гайка</t>
  </si>
  <si>
    <t>Муфта</t>
  </si>
  <si>
    <t>Цанга</t>
  </si>
  <si>
    <t>Смена сгона Д 20 (1шт) т.п.</t>
  </si>
  <si>
    <t>Установка и украшение елки</t>
  </si>
  <si>
    <t>Украшения на елку</t>
  </si>
  <si>
    <t>Смена ламп (4шт) п-д2</t>
  </si>
  <si>
    <t>4шт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</si>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</sst>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41203.39</v>
      </c>
      <c r="J17" s="16" t="s">
        <v>62</v>
      </c>
      <c r="K17" s="18" t="s">
        <v>63</v>
      </c>
      <c r="L17" s="23">
        <v>5.68</v>
      </c>
      <c r="M17" s="33">
        <f t="shared" si="0"/>
        <v>609.0687856</v>
      </c>
    </row>
    <row r="18" spans="2:13" ht="12.75">
      <c r="B18" t="s">
        <v>11</v>
      </c>
      <c r="F18" s="9">
        <f>F17/F16</f>
        <v>1.0148400760870395</v>
      </c>
      <c r="J18" s="20"/>
      <c r="K18" s="27" t="s">
        <v>64</v>
      </c>
      <c r="L18" s="28">
        <f>SUM(L7:L17)</f>
        <v>15.68</v>
      </c>
      <c r="M18" s="34">
        <f>SUM(M7:M17)</f>
        <v>1681.3729856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42200.31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35">
        <v>8.92</v>
      </c>
      <c r="M22" s="33">
        <f>L22*89.21*1.202*1.15</f>
        <v>1099.9696483599998</v>
      </c>
    </row>
    <row r="23" spans="10:13" ht="12.75">
      <c r="J23" s="20">
        <v>2</v>
      </c>
      <c r="K23" s="20" t="s">
        <v>108</v>
      </c>
      <c r="L23" s="35">
        <v>0.28</v>
      </c>
      <c r="M23" s="33">
        <f aca="true" t="shared" si="1" ref="M23:M34">L23*89.21*1.202*1.15</f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109</v>
      </c>
      <c r="L24" s="35">
        <v>1</v>
      </c>
      <c r="M24" s="33">
        <f t="shared" si="1"/>
        <v>123.31498299999998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 t="s">
        <v>111</v>
      </c>
      <c r="L25" s="35">
        <v>0.28</v>
      </c>
      <c r="M25" s="33">
        <f t="shared" si="1"/>
        <v>34.528195239999995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 t="s">
        <v>113</v>
      </c>
      <c r="L26" s="35">
        <v>0.24</v>
      </c>
      <c r="M26" s="33">
        <f t="shared" si="1"/>
        <v>29.595595919999994</v>
      </c>
    </row>
    <row r="27" spans="1:13" ht="12.75">
      <c r="A27" s="6" t="s">
        <v>97</v>
      </c>
      <c r="F27" s="5">
        <v>0</v>
      </c>
      <c r="J27" s="20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7495.68</v>
      </c>
      <c r="J28" s="20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3500.256</v>
      </c>
      <c r="J30" s="20">
        <v>9</v>
      </c>
      <c r="K30" s="20"/>
      <c r="L30" s="3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628</v>
      </c>
      <c r="C32" t="s">
        <v>20</v>
      </c>
      <c r="D32" s="5">
        <v>2.89</v>
      </c>
      <c r="E32" t="s">
        <v>17</v>
      </c>
      <c r="F32" s="5">
        <v>1814.92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5315.1759999999995</v>
      </c>
      <c r="J35" s="20"/>
      <c r="K35" s="30" t="s">
        <v>64</v>
      </c>
      <c r="L35" s="34">
        <f>SUM(L22:L34)</f>
        <v>10.719999999999999</v>
      </c>
      <c r="M35" s="34">
        <f>SUM(M22:M34)</f>
        <v>1321.93661776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151517</v>
      </c>
      <c r="D37">
        <v>219171.6</v>
      </c>
      <c r="E37">
        <v>3465.6</v>
      </c>
      <c r="F37" s="36">
        <f>C37/D37*E37</f>
        <v>2395.827357194089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106295</v>
      </c>
      <c r="D38">
        <v>219171.6</v>
      </c>
      <c r="E38">
        <v>3465.6</v>
      </c>
      <c r="F38" s="36">
        <f>C38/D38*E38</f>
        <v>1680.7649896245682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1321.93661776</v>
      </c>
      <c r="J39" s="20">
        <v>1</v>
      </c>
      <c r="K39" s="20" t="s">
        <v>99</v>
      </c>
      <c r="L39" s="25" t="s">
        <v>100</v>
      </c>
      <c r="M39" s="25">
        <v>28</v>
      </c>
    </row>
    <row r="40" spans="1:13" ht="12.75">
      <c r="A40" t="s">
        <v>80</v>
      </c>
      <c r="J40" s="20">
        <v>2</v>
      </c>
      <c r="K40" s="20" t="s">
        <v>101</v>
      </c>
      <c r="L40" s="25" t="s">
        <v>102</v>
      </c>
      <c r="M40" s="25">
        <v>76.71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 t="s">
        <v>103</v>
      </c>
      <c r="L41" s="25" t="s">
        <v>92</v>
      </c>
      <c r="M41" s="25">
        <v>11</v>
      </c>
    </row>
    <row r="42" spans="1:13" ht="12.75">
      <c r="A42" t="s">
        <v>26</v>
      </c>
      <c r="F42" s="11">
        <f>M54</f>
        <v>766.94</v>
      </c>
      <c r="J42" s="20">
        <v>4</v>
      </c>
      <c r="K42" s="20" t="s">
        <v>104</v>
      </c>
      <c r="L42" s="25" t="s">
        <v>92</v>
      </c>
      <c r="M42" s="25">
        <v>32</v>
      </c>
    </row>
    <row r="43" spans="1:13" ht="12.75">
      <c r="A43" t="s">
        <v>27</v>
      </c>
      <c r="F43" s="5"/>
      <c r="J43" s="20">
        <v>5</v>
      </c>
      <c r="K43" s="20" t="s">
        <v>105</v>
      </c>
      <c r="L43" s="25" t="s">
        <v>92</v>
      </c>
      <c r="M43" s="25">
        <v>6</v>
      </c>
    </row>
    <row r="44" spans="1:13" ht="12.75">
      <c r="A44" t="s">
        <v>28</v>
      </c>
      <c r="F44" s="5"/>
      <c r="J44" s="20">
        <v>6</v>
      </c>
      <c r="K44" s="20" t="s">
        <v>106</v>
      </c>
      <c r="L44" s="25" t="s">
        <v>92</v>
      </c>
      <c r="M44" s="25">
        <v>12</v>
      </c>
    </row>
    <row r="45" spans="2:13" ht="12.75">
      <c r="B45">
        <v>3465.6</v>
      </c>
      <c r="C45" t="s">
        <v>16</v>
      </c>
      <c r="D45" s="11">
        <v>0.25</v>
      </c>
      <c r="E45" t="s">
        <v>17</v>
      </c>
      <c r="F45" s="11">
        <f>B45*D45</f>
        <v>866.4</v>
      </c>
      <c r="J45" s="20">
        <v>7</v>
      </c>
      <c r="K45" s="20" t="s">
        <v>107</v>
      </c>
      <c r="L45" s="25" t="s">
        <v>100</v>
      </c>
      <c r="M45" s="25">
        <v>160</v>
      </c>
    </row>
    <row r="46" spans="1:13" ht="12.75">
      <c r="A46" s="47" t="s">
        <v>93</v>
      </c>
      <c r="B46" s="47"/>
      <c r="C46" s="47"/>
      <c r="D46" s="48"/>
      <c r="E46" s="47"/>
      <c r="F46" s="48">
        <v>0</v>
      </c>
      <c r="J46" s="20">
        <v>8</v>
      </c>
      <c r="K46" s="20" t="s">
        <v>110</v>
      </c>
      <c r="L46" s="25"/>
      <c r="M46" s="25">
        <v>385</v>
      </c>
    </row>
    <row r="47" spans="1:13" ht="12.75">
      <c r="A47" s="4" t="s">
        <v>29</v>
      </c>
      <c r="B47" s="10"/>
      <c r="C47" s="10"/>
      <c r="F47" s="32">
        <f>SUM(F37:F46)</f>
        <v>7031.868964578658</v>
      </c>
      <c r="J47" s="20">
        <v>9</v>
      </c>
      <c r="K47" s="20" t="s">
        <v>91</v>
      </c>
      <c r="L47" s="25" t="s">
        <v>112</v>
      </c>
      <c r="M47" s="25">
        <v>26.08</v>
      </c>
    </row>
    <row r="48" spans="1:13" ht="12.75">
      <c r="A48" s="4" t="s">
        <v>30</v>
      </c>
      <c r="J48" s="20">
        <v>10</v>
      </c>
      <c r="K48" s="20" t="s">
        <v>114</v>
      </c>
      <c r="L48" s="25" t="s">
        <v>92</v>
      </c>
      <c r="M48" s="25">
        <v>30.15</v>
      </c>
    </row>
    <row r="49" spans="1:13" ht="12.75">
      <c r="A49" t="s">
        <v>31</v>
      </c>
      <c r="B49">
        <v>3465.6</v>
      </c>
      <c r="C49" t="s">
        <v>73</v>
      </c>
      <c r="D49" s="5">
        <v>0.19</v>
      </c>
      <c r="E49" t="s">
        <v>17</v>
      </c>
      <c r="F49" s="11">
        <f>B49*D49</f>
        <v>658.4639999999999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0.69</v>
      </c>
      <c r="E52" t="s">
        <v>17</v>
      </c>
      <c r="F52" s="11">
        <f>B52*D52</f>
        <v>2391.2639999999997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3049.7279999999996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766.94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2.07</v>
      </c>
      <c r="E56" t="s">
        <v>17</v>
      </c>
      <c r="F56" s="11">
        <f>B56*D56</f>
        <v>7173.7919999999995</v>
      </c>
    </row>
    <row r="57" spans="1:6" ht="12.75">
      <c r="A57" s="4" t="s">
        <v>36</v>
      </c>
      <c r="F57" s="32">
        <f>SUM(F56)</f>
        <v>7173.7919999999995</v>
      </c>
    </row>
    <row r="58" spans="1:6" ht="12.75">
      <c r="A58" s="1" t="s">
        <v>37</v>
      </c>
      <c r="B58" s="1"/>
      <c r="F58" s="46">
        <f>F28+F35+F47+F53+F57</f>
        <v>30066.244964578655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240.52995971662924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30306.774924295285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6" ht="12.75">
      <c r="A62" s="13"/>
      <c r="B62" s="41">
        <v>41579</v>
      </c>
      <c r="C62" s="42">
        <v>60001</v>
      </c>
      <c r="D62" s="44">
        <f>F20</f>
        <v>42200.31</v>
      </c>
      <c r="E62" s="44">
        <f>F60</f>
        <v>30306.774924295285</v>
      </c>
      <c r="F62" s="45">
        <f>C62+D62-E62</f>
        <v>71894.53507570471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2013-01-23T12:38:06Z</dcterms:modified>
  <cp:category/>
  <cp:version/>
  <cp:contentType/>
  <cp:contentStatus/>
</cp:coreProperties>
</file>