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<sst xmlns="http://schemas.openxmlformats.org/spreadsheetml/2006/main" count="130" uniqueCount="103">
  <si>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</si>
  <si>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</si>
  <si>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</si>
  <si>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</si>
  <si>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</si>
  <si>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</si>
  <si>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</si>
  <si>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</si>
  <si>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</si>
  <si>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</si>
  <si>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</si>
  <si>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</si>
  <si>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</si>
  <si>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</si>
  <si>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</si>
  <si>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</si>
  <si>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</si>
  <si>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</si>
  <si>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</si>
  <si>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</si>
  <si>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</si>
  <si>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</si>
  <si>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</si>
  <si>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</si>
  <si>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</si>
  <si>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</si>
  <si>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</si>
  <si>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</si>
  <si>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</si>
  <si>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</si>
  <si>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</si>
  <si>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</si>
  <si>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</si>
  <si>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</si>
  <si>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</si>
  <si>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</si>
  <si>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</si>
  <si>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</si>
  <si>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</si>
  <si>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</si>
  <si>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</si>
  <si>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</si>
  <si>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</si>
  <si>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</si>
  <si>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</si>
  <si>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</si>
  <si>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</si>
  <si>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</si>
  <si>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</si>
  <si>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</si>
  <si>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</si>
  <si>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</si>
  <si>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</si>
  <si>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</si>
  <si>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</si>
  <si>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</si>
  <si>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</si>
  <si>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</si>
  <si>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</si>
  <si>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</si>
  <si>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</si>
  <si>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</si>
  <si>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</si>
  <si>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</si>
  <si>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</si>
  <si>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</si>
  <si>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</si>
  <si>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</si>
  <si>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</si>
  <si>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</si>
  <si>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</si>
  <si>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</si>
  <si>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</si>
  <si>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</si>
  <si>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</si>
  <si>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</si>
  <si>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</si>
  <si>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</si>
  <si>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</si>
  <si>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</si>
  <si>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</si>
  <si>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</si>
  <si>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</si>
  <si>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</si>
  <si>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</si>
  <si>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</si>
  <si>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</si>
  <si>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</si>
  <si>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</si>
  <si>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</si>
  <si>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</si>
  <si>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</si>
  <si>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</si>
  <si>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</si>
  <si>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ост.на 01.05</t>
  </si>
  <si>
    <t>апрель</t>
  </si>
  <si>
    <t xml:space="preserve">                    за апрель  2012 г.</t>
  </si>
  <si>
    <t>Ремонт эл.щита (1шт) п-д1</t>
  </si>
  <si>
    <t>Эл.провод</t>
  </si>
  <si>
    <t>6мп</t>
  </si>
  <si>
    <t>ВН-40</t>
  </si>
  <si>
    <t>1шт</t>
  </si>
  <si>
    <t>Смена эл.провода (6мп)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</si>
</sst>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27651.32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28677.45</v>
      </c>
      <c r="J17" s="16" t="s">
        <v>61</v>
      </c>
      <c r="K17" s="18" t="s">
        <v>62</v>
      </c>
      <c r="L17" s="23">
        <v>4.5</v>
      </c>
      <c r="M17" s="33">
        <f>L17*81.37*1.202</f>
        <v>440.13033</v>
      </c>
    </row>
    <row r="18" spans="2:13" ht="12.75">
      <c r="B18" t="s">
        <v>11</v>
      </c>
      <c r="F18" s="9">
        <f>F17/F16</f>
        <v>1.0371096208065294</v>
      </c>
      <c r="J18" s="20"/>
      <c r="K18" s="27" t="s">
        <v>63</v>
      </c>
      <c r="L18" s="28">
        <f>SUM(L7:L17)</f>
        <v>17.5</v>
      </c>
      <c r="M18" s="34">
        <f>SUM(M7:M17)</f>
        <v>1711.61795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29197.45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102</v>
      </c>
      <c r="L23" s="25">
        <v>1.14</v>
      </c>
      <c r="M23" s="33">
        <f aca="true" t="shared" si="0" ref="M23:M33">L23*81.37*1.202</f>
        <v>111.49968359999998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88</v>
      </c>
      <c r="C30" s="13"/>
      <c r="D30" s="47">
        <v>1.02</v>
      </c>
      <c r="E30" s="13" t="s">
        <v>17</v>
      </c>
      <c r="F30" s="11">
        <f>E7*D30</f>
        <v>2693.922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89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60</v>
      </c>
      <c r="C34" t="s">
        <v>92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5.97</v>
      </c>
      <c r="M34" s="34">
        <f>SUM(M22:M33)</f>
        <v>583.9062378</v>
      </c>
    </row>
    <row r="35" spans="1:11" ht="12.75">
      <c r="A35" s="4" t="s">
        <v>21</v>
      </c>
      <c r="B35" s="10"/>
      <c r="C35" s="10"/>
      <c r="F35" s="32">
        <f>SUM(F30:F34)</f>
        <v>4413.822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138201</v>
      </c>
      <c r="D37">
        <v>219171.6</v>
      </c>
      <c r="E37">
        <v>2641.1</v>
      </c>
      <c r="F37" s="35">
        <f>C37/D37*E37</f>
        <v>1665.373894701686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142066</v>
      </c>
      <c r="D38">
        <v>219171.6</v>
      </c>
      <c r="E38">
        <v>2641.1</v>
      </c>
      <c r="F38" s="35">
        <f>C38/D38*E38</f>
        <v>1711.9485946171858</v>
      </c>
      <c r="J38" s="20">
        <v>1</v>
      </c>
      <c r="K38" s="20" t="s">
        <v>98</v>
      </c>
      <c r="L38" s="25" t="s">
        <v>99</v>
      </c>
      <c r="M38" s="25">
        <v>22.8</v>
      </c>
    </row>
    <row r="39" spans="1:13" ht="12.75">
      <c r="A39" t="s">
        <v>25</v>
      </c>
      <c r="F39" s="11">
        <f>M34</f>
        <v>583.9062378</v>
      </c>
      <c r="J39" s="20">
        <v>2</v>
      </c>
      <c r="K39" s="20" t="s">
        <v>100</v>
      </c>
      <c r="L39" s="25" t="s">
        <v>101</v>
      </c>
      <c r="M39" s="25">
        <v>57.57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80.37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0.29</v>
      </c>
      <c r="E45" t="s">
        <v>17</v>
      </c>
      <c r="F45" s="11">
        <f>B45*D45</f>
        <v>765.9189999999999</v>
      </c>
      <c r="J45" s="20">
        <v>8</v>
      </c>
      <c r="K45" s="20"/>
      <c r="L45" s="25"/>
      <c r="M45" s="25"/>
    </row>
    <row r="46" spans="1:13" ht="12.75">
      <c r="A46" t="s">
        <v>93</v>
      </c>
      <c r="F46" s="5">
        <v>7200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12007.517727118871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0.17</v>
      </c>
      <c r="E49" t="s">
        <v>17</v>
      </c>
      <c r="F49" s="11">
        <f>B49*D49</f>
        <v>448.987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0.63</v>
      </c>
      <c r="E52" t="s">
        <v>17</v>
      </c>
      <c r="F52" s="11">
        <f>B52*D52</f>
        <v>1663.893</v>
      </c>
      <c r="J52" s="20"/>
      <c r="K52" s="20"/>
      <c r="L52" s="31" t="s">
        <v>70</v>
      </c>
      <c r="M52" s="34">
        <f>SUM(M38:M51)</f>
        <v>80.37</v>
      </c>
    </row>
    <row r="53" spans="1:6" ht="12.75">
      <c r="A53" s="4" t="s">
        <v>33</v>
      </c>
      <c r="F53" s="32">
        <f>F49+F52</f>
        <v>2112.88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</v>
      </c>
      <c r="E56" t="s">
        <v>17</v>
      </c>
      <c r="F56" s="11">
        <f>B56*D56</f>
        <v>2641.1</v>
      </c>
    </row>
    <row r="57" spans="1:6" ht="12.75">
      <c r="A57" s="4" t="s">
        <v>35</v>
      </c>
      <c r="F57" s="32">
        <f>SUM(F56)</f>
        <v>2641.1</v>
      </c>
    </row>
    <row r="58" spans="1:6" ht="12.75">
      <c r="A58" s="1" t="s">
        <v>36</v>
      </c>
      <c r="B58" s="1"/>
      <c r="F58" s="32">
        <f>F28+F35+F47+F53+F57</f>
        <v>27821.46972711887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222.57175781695096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28044.04148493582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41000</v>
      </c>
      <c r="C62" s="40">
        <v>104012</v>
      </c>
      <c r="D62" s="45">
        <f>F20</f>
        <v>29197.45</v>
      </c>
      <c r="E62" s="45">
        <f>F60</f>
        <v>28044.04148493582</v>
      </c>
      <c r="F62" s="46">
        <f>C62+D62-E62</f>
        <v>105165.40851506419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2012-07-03T18:48:39Z</dcterms:modified>
  <cp:category/>
  <cp:version/>
  <cp:contentType/>
  <cp:contentStatus/>
</cp:coreProperties>
</file>